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E:\AMUserDOX-F2017\DISZIPLIN\"/>
    </mc:Choice>
  </mc:AlternateContent>
  <xr:revisionPtr revIDLastSave="0" documentId="13_ncr:1_{0D58BCBB-C180-4255-ACD1-37F8239B2270}" xr6:coauthVersionLast="36" xr6:coauthVersionMax="36" xr10:uidLastSave="{00000000-0000-0000-0000-000000000000}"/>
  <workbookProtection lockStructure="1"/>
  <bookViews>
    <workbookView xWindow="0" yWindow="0" windowWidth="28800" windowHeight="12225" activeTab="3" xr2:uid="{00000000-000D-0000-FFFF-FFFF00000000}"/>
  </bookViews>
  <sheets>
    <sheet name="Całkowita wartość punktowa" sheetId="1" r:id="rId1"/>
    <sheet name="Artykuł 2017 - 2018" sheetId="2" r:id="rId2"/>
    <sheet name="Artykuł 2019 - 2020" sheetId="3" r:id="rId3"/>
    <sheet name="Monografia 2017 - 2020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4" l="1"/>
  <c r="G38" i="4"/>
  <c r="H38" i="4" s="1"/>
  <c r="J38" i="4" s="1"/>
  <c r="F39" i="4"/>
  <c r="G39" i="4"/>
  <c r="H39" i="4" s="1"/>
  <c r="J39" i="4" s="1"/>
  <c r="F35" i="4"/>
  <c r="G35" i="4"/>
  <c r="H35" i="4" s="1"/>
  <c r="J35" i="4" s="1"/>
  <c r="F36" i="4"/>
  <c r="G36" i="4"/>
  <c r="H36" i="4" s="1"/>
  <c r="J36" i="4" s="1"/>
  <c r="F32" i="4"/>
  <c r="G32" i="4"/>
  <c r="H32" i="4"/>
  <c r="I32" i="4"/>
  <c r="J32" i="4"/>
  <c r="F33" i="4"/>
  <c r="H33" i="4" s="1"/>
  <c r="J33" i="4" s="1"/>
  <c r="G33" i="4"/>
  <c r="I33" i="4"/>
  <c r="I39" i="4" l="1"/>
  <c r="I38" i="4"/>
  <c r="I36" i="4"/>
  <c r="I35" i="4"/>
  <c r="H12" i="3"/>
  <c r="F35" i="3"/>
  <c r="G35" i="3"/>
  <c r="H35" i="3" s="1"/>
  <c r="F36" i="3"/>
  <c r="G36" i="3"/>
  <c r="F24" i="2"/>
  <c r="G24" i="2"/>
  <c r="H24" i="2" s="1"/>
  <c r="F25" i="2"/>
  <c r="G25" i="2"/>
  <c r="F26" i="2"/>
  <c r="G26" i="2"/>
  <c r="H26" i="2" s="1"/>
  <c r="J26" i="2" s="1"/>
  <c r="G14" i="4"/>
  <c r="I14" i="4" s="1"/>
  <c r="H14" i="4"/>
  <c r="G15" i="4"/>
  <c r="I15" i="4" s="1"/>
  <c r="H15" i="4"/>
  <c r="G11" i="4"/>
  <c r="H11" i="4" s="1"/>
  <c r="G12" i="4"/>
  <c r="H12" i="4" s="1"/>
  <c r="G8" i="4"/>
  <c r="H8" i="4" s="1"/>
  <c r="I8" i="4"/>
  <c r="J8" i="4"/>
  <c r="G9" i="4"/>
  <c r="I9" i="4" s="1"/>
  <c r="H9" i="4"/>
  <c r="F26" i="4"/>
  <c r="G26" i="4"/>
  <c r="I26" i="4"/>
  <c r="F27" i="4"/>
  <c r="G27" i="4"/>
  <c r="I27" i="4"/>
  <c r="F23" i="4"/>
  <c r="G23" i="4"/>
  <c r="F24" i="4"/>
  <c r="G24" i="4"/>
  <c r="I24" i="4"/>
  <c r="F20" i="4"/>
  <c r="G20" i="4"/>
  <c r="I20" i="4"/>
  <c r="F21" i="4"/>
  <c r="G21" i="4"/>
  <c r="I21" i="4" s="1"/>
  <c r="F17" i="3"/>
  <c r="G17" i="3"/>
  <c r="H17" i="3" s="1"/>
  <c r="F18" i="3"/>
  <c r="G18" i="3"/>
  <c r="H18" i="3" s="1"/>
  <c r="F19" i="3"/>
  <c r="G19" i="3"/>
  <c r="H19" i="3" s="1"/>
  <c r="F20" i="3"/>
  <c r="G20" i="3"/>
  <c r="H20" i="3" s="1"/>
  <c r="I20" i="3" s="1"/>
  <c r="F12" i="3"/>
  <c r="G12" i="3"/>
  <c r="F13" i="3"/>
  <c r="G13" i="3"/>
  <c r="H13" i="3" s="1"/>
  <c r="F14" i="3"/>
  <c r="H14" i="3" s="1"/>
  <c r="J14" i="3" s="1"/>
  <c r="G14" i="3"/>
  <c r="F15" i="3"/>
  <c r="G15" i="3"/>
  <c r="H15" i="3" s="1"/>
  <c r="G7" i="3"/>
  <c r="H7" i="3"/>
  <c r="I7" i="3" s="1"/>
  <c r="G8" i="3"/>
  <c r="H8" i="3" s="1"/>
  <c r="I8" i="3" s="1"/>
  <c r="G9" i="3"/>
  <c r="H9" i="3" s="1"/>
  <c r="I9" i="3" s="1"/>
  <c r="G10" i="3"/>
  <c r="H10" i="3" s="1"/>
  <c r="I10" i="3" s="1"/>
  <c r="G16" i="3"/>
  <c r="H16" i="3" s="1"/>
  <c r="F16" i="3"/>
  <c r="G11" i="3"/>
  <c r="F11" i="3"/>
  <c r="F10" i="2"/>
  <c r="F11" i="2"/>
  <c r="F13" i="2"/>
  <c r="G13" i="2"/>
  <c r="F14" i="2"/>
  <c r="G14" i="2"/>
  <c r="F15" i="2"/>
  <c r="G15" i="2"/>
  <c r="G10" i="2"/>
  <c r="H10" i="2" s="1"/>
  <c r="G11" i="2"/>
  <c r="H11" i="2" s="1"/>
  <c r="G7" i="2"/>
  <c r="H7" i="2"/>
  <c r="I7" i="2" s="1"/>
  <c r="G8" i="2"/>
  <c r="H8" i="2" s="1"/>
  <c r="I8" i="2" s="1"/>
  <c r="J19" i="3" l="1"/>
  <c r="I19" i="3"/>
  <c r="H11" i="3"/>
  <c r="H36" i="3"/>
  <c r="I36" i="3" s="1"/>
  <c r="H27" i="4"/>
  <c r="J27" i="4" s="1"/>
  <c r="J9" i="4"/>
  <c r="H25" i="2"/>
  <c r="I25" i="2" s="1"/>
  <c r="I15" i="3"/>
  <c r="I35" i="3"/>
  <c r="J35" i="3"/>
  <c r="J36" i="3"/>
  <c r="I24" i="2"/>
  <c r="J24" i="2"/>
  <c r="J25" i="2"/>
  <c r="I26" i="2"/>
  <c r="I14" i="3"/>
  <c r="H21" i="4"/>
  <c r="J21" i="4" s="1"/>
  <c r="H24" i="4"/>
  <c r="J24" i="4" s="1"/>
  <c r="H20" i="4"/>
  <c r="J20" i="4" s="1"/>
  <c r="H23" i="4"/>
  <c r="J23" i="4" s="1"/>
  <c r="H26" i="4"/>
  <c r="J26" i="4" s="1"/>
  <c r="J15" i="4"/>
  <c r="J14" i="4"/>
  <c r="J12" i="4"/>
  <c r="J11" i="4"/>
  <c r="I12" i="4"/>
  <c r="I11" i="4"/>
  <c r="I23" i="4"/>
  <c r="H15" i="2"/>
  <c r="J15" i="2" s="1"/>
  <c r="H13" i="2"/>
  <c r="I13" i="2" s="1"/>
  <c r="I18" i="3"/>
  <c r="J18" i="3"/>
  <c r="I13" i="3"/>
  <c r="J13" i="3"/>
  <c r="I17" i="3"/>
  <c r="J17" i="3"/>
  <c r="J20" i="3"/>
  <c r="I12" i="3"/>
  <c r="J12" i="3"/>
  <c r="J15" i="3"/>
  <c r="J10" i="3"/>
  <c r="J9" i="3"/>
  <c r="J8" i="3"/>
  <c r="J7" i="3"/>
  <c r="J16" i="3"/>
  <c r="I16" i="3"/>
  <c r="J11" i="3"/>
  <c r="I11" i="3"/>
  <c r="H14" i="2"/>
  <c r="I14" i="2"/>
  <c r="J14" i="2"/>
  <c r="I10" i="2"/>
  <c r="J10" i="2"/>
  <c r="I11" i="2"/>
  <c r="J11" i="2"/>
  <c r="J8" i="2"/>
  <c r="J7" i="2"/>
  <c r="G37" i="4"/>
  <c r="I37" i="4" s="1"/>
  <c r="F37" i="4"/>
  <c r="G34" i="4"/>
  <c r="F34" i="4"/>
  <c r="G31" i="4"/>
  <c r="I31" i="4" s="1"/>
  <c r="F31" i="4"/>
  <c r="G25" i="4"/>
  <c r="I25" i="4" s="1"/>
  <c r="F25" i="4"/>
  <c r="G22" i="4"/>
  <c r="I22" i="4" s="1"/>
  <c r="F22" i="4"/>
  <c r="G19" i="4"/>
  <c r="I19" i="4" s="1"/>
  <c r="F19" i="4"/>
  <c r="G13" i="4"/>
  <c r="J13" i="4" s="1"/>
  <c r="G10" i="4"/>
  <c r="J10" i="4" s="1"/>
  <c r="G7" i="4"/>
  <c r="J7" i="4" s="1"/>
  <c r="G23" i="2"/>
  <c r="F23" i="2"/>
  <c r="G12" i="2"/>
  <c r="G9" i="2"/>
  <c r="G6" i="2"/>
  <c r="H6" i="2" s="1"/>
  <c r="F12" i="2"/>
  <c r="F9" i="2"/>
  <c r="G34" i="3"/>
  <c r="F34" i="3"/>
  <c r="G6" i="3"/>
  <c r="H6" i="3" s="1"/>
  <c r="J13" i="2" l="1"/>
  <c r="I15" i="2"/>
  <c r="H9" i="2"/>
  <c r="J9" i="2" s="1"/>
  <c r="H12" i="2"/>
  <c r="I12" i="2" s="1"/>
  <c r="I6" i="2"/>
  <c r="J6" i="2"/>
  <c r="H23" i="2"/>
  <c r="I23" i="2" s="1"/>
  <c r="H34" i="3"/>
  <c r="I34" i="3" s="1"/>
  <c r="H34" i="4"/>
  <c r="J34" i="4" s="1"/>
  <c r="I34" i="4"/>
  <c r="H7" i="4"/>
  <c r="H10" i="4"/>
  <c r="H13" i="4"/>
  <c r="I7" i="4"/>
  <c r="I10" i="4"/>
  <c r="I13" i="4"/>
  <c r="H19" i="4"/>
  <c r="J19" i="4" s="1"/>
  <c r="H31" i="4"/>
  <c r="J31" i="4" s="1"/>
  <c r="H37" i="4"/>
  <c r="J37" i="4" s="1"/>
  <c r="H22" i="4"/>
  <c r="J22" i="4" s="1"/>
  <c r="H25" i="4"/>
  <c r="J25" i="4" s="1"/>
  <c r="I9" i="2"/>
  <c r="J6" i="3"/>
  <c r="I6" i="3"/>
  <c r="J12" i="2" l="1"/>
  <c r="J23" i="2"/>
  <c r="J34" i="3"/>
</calcChain>
</file>

<file path=xl/sharedStrings.xml><?xml version="1.0" encoding="utf-8"?>
<sst xmlns="http://schemas.openxmlformats.org/spreadsheetml/2006/main" count="139" uniqueCount="79">
  <si>
    <t>Artykuł w czasopiśmie</t>
  </si>
  <si>
    <t>2017 - 2018 Wykaz z 2017</t>
  </si>
  <si>
    <t>2019 - 2020 Wykaz z 2019</t>
  </si>
  <si>
    <t>Artykuł recenzyjny</t>
  </si>
  <si>
    <t>Poza wykazem</t>
  </si>
  <si>
    <t>Z wykazu czasopism</t>
  </si>
  <si>
    <t>mniej niż 20</t>
  </si>
  <si>
    <t>2017 - 2018</t>
  </si>
  <si>
    <t>2019 - 2020</t>
  </si>
  <si>
    <t>Wartość punktowa artykułów naukowych</t>
  </si>
  <si>
    <t>Typ publikacji</t>
  </si>
  <si>
    <t>10% całkowitej wartości punktowej</t>
  </si>
  <si>
    <t>przeliczeniowa wartość punktowa wg wzoru</t>
  </si>
  <si>
    <t>P - przeliczeniowa wartość punktowa publikacji (większa z liczb z kolumny E lub F)</t>
  </si>
  <si>
    <t>n/d</t>
  </si>
  <si>
    <t>monografia</t>
  </si>
  <si>
    <t>redakcja</t>
  </si>
  <si>
    <t>rozdział</t>
  </si>
  <si>
    <t>30 i więcej</t>
  </si>
  <si>
    <t>20 lub 25</t>
  </si>
  <si>
    <t>Udział jednostkowy Autora w slocie (U)</t>
  </si>
  <si>
    <t>Wartość pkt slotu (Pu)</t>
  </si>
  <si>
    <t>Przeliczona wartość punktowa publikacji (P) w okresie</t>
  </si>
  <si>
    <t>Całkowita watrość punktowa publikacji (Pc ) w okresie 2017 - 2020</t>
  </si>
  <si>
    <t>Przeliczona wartość punktowa publikacji  (P) w okresie 2017 - 2020</t>
  </si>
  <si>
    <t>Całkowita watrość punktowa publikacji  (Pc ) w okresie 2017 - 2020</t>
  </si>
  <si>
    <t>30 lub więcej</t>
  </si>
  <si>
    <t>Artykuł opublikowany w czasopiśmie (liczba pkt)</t>
  </si>
  <si>
    <t xml:space="preserve">mniej niż 20 </t>
  </si>
  <si>
    <t>Liczba punktów przypadająca na jednego pracownika z dyscypliny (Pu -wartość punktowa wypełnienia slotu )</t>
  </si>
  <si>
    <t>Część slotu przypadająca na jednego pracownika z dyscypliny (U - udział jednostkowy)</t>
  </si>
  <si>
    <t>przeliczeniowa wartość punktowa publikacji wg wzoru (P)</t>
  </si>
  <si>
    <t>przeliczeniowa wartość punktowa publikacji dla dyscypliny (większa z liczb z kolumny E lub F) - (P)</t>
  </si>
  <si>
    <t>część slota (udział jednostkowy autora w publikacji, kolumna I/B) - (U)</t>
  </si>
  <si>
    <t xml:space="preserve"> część slota (udział jednostkowy autora w publikacji, kolumna I/B)  - (U)</t>
  </si>
  <si>
    <t>całkowita wartość punktowa publikacji - (Pc)</t>
  </si>
  <si>
    <t>całkowita wartość punktowa publikacji (Pc)</t>
  </si>
  <si>
    <t xml:space="preserve"> całkowita wartość punktowa publikacji - (Pc)</t>
  </si>
  <si>
    <t>Artykuł (5 pkt)</t>
  </si>
  <si>
    <t>100 - 140 - 200</t>
  </si>
  <si>
    <t>40 - 70</t>
  </si>
  <si>
    <t>Punktacja monografii poza wykazem: monografia 20, rodział 5, redakcja 5. Liczba punktów Pc jest przydzielona w zależności od rodzaju publikacji i prestiżu wydawnictwa.</t>
  </si>
  <si>
    <t xml:space="preserve">Wydawnictwo zamieszczone w wykazie wydawnictw - poziom II </t>
  </si>
  <si>
    <t>Wydawnictwo zamieszczone w wykazie wydawnictw - poziom I</t>
  </si>
  <si>
    <t>Wydawnictwo spoza wykazu MNiSW</t>
  </si>
  <si>
    <t>Monografia poza wykazem oceniona przez KEN (max 5 monografii, ocena na wniosek)</t>
  </si>
  <si>
    <t>Monografia/Redakcja/Rozdział poziom II</t>
  </si>
  <si>
    <t>Monografia/Redakcja/Rozdział poziom I</t>
  </si>
  <si>
    <t>Monografia/Redakcja/Rozdział poza wykazem</t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</si>
  <si>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monografii baukowej albo rozdziału w monografii naukowej będacych pracownikami z jednej dyscypliny i podmiotu 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</si>
  <si>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artykułu naukowego z jednej dyscypliny i podmiotu 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</si>
  <si>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t>20 / 5 / 5</t>
  </si>
  <si>
    <t>25% 𝑃𝑐 (P ustalone jw.)</t>
  </si>
  <si>
    <t>25% 𝑃𝑐</t>
  </si>
  <si>
    <t xml:space="preserve">Pu - punkty dla pracownika (wartość punktowa udziału jednostkowego) </t>
  </si>
  <si>
    <t xml:space="preserve"> liczba autorów artykułu naukowego, którzy upoważnili UMW do wykazania tego artykułu w danej dyscyplinie. Autor z tej samej dyscypliny pochodzący z innego podmiotu, jest uwzględniony tylko w m. (k)</t>
  </si>
  <si>
    <t>Dane bibliograficzne (czasopismo, rok, volume/issue, strony)</t>
  </si>
  <si>
    <t xml:space="preserve"> liczba autorów artykułu naukowego, którzy upoważnili UMW do wykazania tego artykułu w dyscyplinie nauki farmaceutyczne. Autor z tej samej dyscypliny pochodzący z innego podmiotu, jest uwzględniony tylko w m.  (k)</t>
  </si>
  <si>
    <t xml:space="preserve"> Wstaw odpowiednie liczby charakteryzujące Twoją publikację    (kolumny C, D i E oznaczone kolorem różowym)   w razie potrzeby proszę dodać wiersze i skopiować formuły z wierszy wyższych                 </t>
  </si>
  <si>
    <t>Stanowisko</t>
  </si>
  <si>
    <t>Imię i Nazwisko, stopnie i tytuły naukowe</t>
  </si>
  <si>
    <t>Jednostka organizacyjna (katedra/zakład/pracownia)</t>
  </si>
  <si>
    <t>Dane  bibliograficzne</t>
  </si>
  <si>
    <t>liczba wszystkich współautorów - zarówno tych, którzy są pracownikamiUMW, jak też i pochadzących spoza UMW (m)</t>
  </si>
  <si>
    <t xml:space="preserve"> liczba autorów artykułu naukowego, którzy upoważnili UMW do wykazania tego artykułu w danej dyscyplinie. Autor z tej samej dyscypliny pochodzący z innego podmiotu, jest uwzględniony tylko w m  (k)</t>
  </si>
  <si>
    <t>liczba wszystkich współautorów - zarówno tych, którzy są pracownikami UMW, jak też i pochodzących spoza UMW (m)</t>
  </si>
  <si>
    <t>przeliczeniowa wartość punktowa publikacji dla dyscypliny (większa z liczb z kolumny F lub G) - (P)</t>
  </si>
  <si>
    <t>Liczba punktów dla dyscypliny (przeliczeniowa wartość punktowa publikacji wg wzoru (P)</t>
  </si>
  <si>
    <t>Czasopisma naukowe i materiały konferencyjne zamieszczone w wykazie 2017 - 2018</t>
  </si>
  <si>
    <t>Czasopisma naukowe i materiały konferencyjne spoza wykazu 2017</t>
  </si>
  <si>
    <t>Czasopisma naukowe i materiały konferencyjne zamieszczone w wykazie 2019 - 2020</t>
  </si>
  <si>
    <t>Czasopisma naukowe i materiały konferencyjne spoza wykazu 2019 - 2020</t>
  </si>
  <si>
    <t>Wartość punktowa monografii naukowych</t>
  </si>
  <si>
    <t>200 / 100 / 50</t>
  </si>
  <si>
    <t>80 / 20 / 20</t>
  </si>
  <si>
    <r>
      <t xml:space="preserve"> Wstaw odpowiednie liczby charakteryzujące Twoją publikację    (kolumny C, D i E oznaczone kolorem różowym)  </t>
    </r>
    <r>
      <rPr>
        <b/>
        <u/>
        <sz val="10"/>
        <color rgb="FFFF0000"/>
        <rFont val="Arial"/>
        <family val="2"/>
      </rPr>
      <t xml:space="preserve"> w razie potrzeby proszę dodać wiersze i skopiować formuły z wierszy wyższych</t>
    </r>
  </si>
  <si>
    <t>1) Punktacja monografii z poziomu I: monografia 80, rozdział 20, redakcja 20  
2) Każdy pracownik może wykazać max etat*udział czasu pracy w dyscyplinie*2 sloty wypełnione monografiami, redakcją monografii i rozdziałami w monografii wydanymi przez wydawnictwa z poziomu I</t>
  </si>
  <si>
    <t>Punktacja monografii z poziomu II: monografia 200, rodział 50, redakcja 100</t>
  </si>
  <si>
    <t xml:space="preserve"> 100 % punktów przyznanych za autorstwo bez względu na stosunek liczby autorów pochodzących z UMW do liczby wszystkich autorów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</si>
</sst>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rgb="FFDEEBF7"/>
      </patternFill>
    </fill>
    <fill>
      <patternFill patternType="solid">
        <fgColor rgb="FFFFD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5A592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50006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/>
      <right/>
      <top style="thin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7" borderId="1" xfId="2" applyFill="1" applyBorder="1" applyAlignment="1">
      <alignment horizontal="center" vertical="center" wrapText="1"/>
    </xf>
    <xf numFmtId="0" fontId="0" fillId="0" borderId="1" xfId="0" applyBorder="1"/>
    <xf numFmtId="0" fontId="9" fillId="8" borderId="1" xfId="0" applyFont="1" applyFill="1" applyBorder="1"/>
    <xf numFmtId="0" fontId="9" fillId="9" borderId="1" xfId="0" applyFont="1" applyFill="1" applyBorder="1"/>
    <xf numFmtId="0" fontId="9" fillId="10" borderId="1" xfId="0" applyFont="1" applyFill="1" applyBorder="1"/>
    <xf numFmtId="0" fontId="11" fillId="7" borderId="1" xfId="2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" fillId="7" borderId="1" xfId="2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16" fillId="11" borderId="1" xfId="3" applyNumberFormat="1" applyFont="1" applyFill="1" applyBorder="1" applyAlignment="1">
      <alignment horizontal="center" vertical="center" wrapText="1"/>
    </xf>
    <xf numFmtId="0" fontId="5" fillId="12" borderId="7" xfId="1" applyFont="1" applyFill="1" applyBorder="1" applyAlignment="1">
      <alignment horizontal="center" vertical="center" wrapText="1"/>
    </xf>
    <xf numFmtId="0" fontId="5" fillId="13" borderId="7" xfId="1" applyFont="1" applyFill="1" applyBorder="1" applyAlignment="1">
      <alignment horizontal="center" vertical="center" wrapText="1"/>
    </xf>
    <xf numFmtId="0" fontId="5" fillId="14" borderId="7" xfId="1" applyFont="1" applyFill="1" applyBorder="1" applyAlignment="1">
      <alignment horizontal="center" vertical="center" wrapText="1"/>
    </xf>
    <xf numFmtId="0" fontId="5" fillId="15" borderId="7" xfId="1" applyFont="1" applyFill="1" applyBorder="1" applyAlignment="1">
      <alignment horizontal="center" vertical="center" wrapText="1"/>
    </xf>
    <xf numFmtId="0" fontId="10" fillId="15" borderId="7" xfId="1" applyFont="1" applyFill="1" applyBorder="1" applyAlignment="1">
      <alignment horizontal="center" vertical="center" wrapText="1"/>
    </xf>
    <xf numFmtId="0" fontId="5" fillId="16" borderId="7" xfId="1" applyFont="1" applyFill="1" applyBorder="1" applyAlignment="1">
      <alignment horizontal="center" vertical="center" wrapText="1"/>
    </xf>
    <xf numFmtId="0" fontId="13" fillId="14" borderId="7" xfId="1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horizontal="center" vertical="center" wrapText="1"/>
    </xf>
    <xf numFmtId="0" fontId="13" fillId="15" borderId="7" xfId="1" applyFont="1" applyFill="1" applyBorder="1" applyAlignment="1">
      <alignment horizontal="center" vertical="center" wrapText="1"/>
    </xf>
    <xf numFmtId="0" fontId="12" fillId="7" borderId="7" xfId="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14" borderId="15" xfId="1" applyFont="1" applyFill="1" applyBorder="1" applyAlignment="1">
      <alignment horizontal="center" vertical="center" wrapText="1"/>
    </xf>
    <xf numFmtId="0" fontId="5" fillId="14" borderId="15" xfId="1" applyFont="1" applyFill="1" applyBorder="1" applyAlignment="1">
      <alignment horizontal="center" vertical="center" wrapText="1"/>
    </xf>
    <xf numFmtId="0" fontId="12" fillId="7" borderId="16" xfId="2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6" fillId="11" borderId="16" xfId="3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65" fontId="12" fillId="0" borderId="7" xfId="0" applyNumberFormat="1" applyFont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 wrapText="1"/>
    </xf>
    <xf numFmtId="0" fontId="1" fillId="7" borderId="7" xfId="2" applyFill="1" applyBorder="1" applyAlignment="1">
      <alignment horizontal="center" vertical="center" wrapText="1"/>
    </xf>
    <xf numFmtId="0" fontId="5" fillId="12" borderId="15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/>
    <xf numFmtId="0" fontId="11" fillId="7" borderId="7" xfId="2" applyFont="1" applyFill="1" applyBorder="1" applyAlignment="1">
      <alignment horizontal="center" vertical="center" wrapText="1"/>
    </xf>
    <xf numFmtId="0" fontId="11" fillId="7" borderId="16" xfId="2" applyFont="1" applyFill="1" applyBorder="1" applyAlignment="1">
      <alignment horizontal="center" vertical="center" wrapText="1"/>
    </xf>
    <xf numFmtId="0" fontId="5" fillId="12" borderId="18" xfId="1" applyFont="1" applyFill="1" applyBorder="1" applyAlignment="1">
      <alignment horizontal="center" vertical="center" wrapText="1"/>
    </xf>
    <xf numFmtId="0" fontId="1" fillId="7" borderId="18" xfId="2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2" fontId="16" fillId="11" borderId="15" xfId="3" applyNumberFormat="1" applyFont="1" applyFill="1" applyBorder="1" applyAlignment="1">
      <alignment horizontal="center" vertical="center" wrapText="1"/>
    </xf>
    <xf numFmtId="2" fontId="15" fillId="5" borderId="1" xfId="3" applyNumberFormat="1" applyFont="1" applyFill="1" applyBorder="1" applyAlignment="1">
      <alignment horizontal="center" vertical="center"/>
    </xf>
    <xf numFmtId="2" fontId="16" fillId="11" borderId="7" xfId="3" applyNumberFormat="1" applyFont="1" applyFill="1" applyBorder="1" applyAlignment="1">
      <alignment horizontal="center" vertical="center" wrapText="1"/>
    </xf>
    <xf numFmtId="2" fontId="8" fillId="4" borderId="7" xfId="3" applyNumberFormat="1" applyFont="1" applyBorder="1" applyAlignment="1">
      <alignment horizontal="center" vertical="center" wrapText="1"/>
    </xf>
    <xf numFmtId="2" fontId="17" fillId="11" borderId="1" xfId="3" applyNumberFormat="1" applyFont="1" applyFill="1" applyBorder="1" applyAlignment="1">
      <alignment horizontal="center" vertical="center" wrapText="1"/>
    </xf>
    <xf numFmtId="2" fontId="17" fillId="11" borderId="7" xfId="3" applyNumberFormat="1" applyFont="1" applyFill="1" applyBorder="1" applyAlignment="1">
      <alignment horizontal="center" vertical="center" wrapText="1"/>
    </xf>
    <xf numFmtId="2" fontId="17" fillId="11" borderId="16" xfId="3" applyNumberFormat="1" applyFont="1" applyFill="1" applyBorder="1" applyAlignment="1">
      <alignment horizontal="center" vertical="center" wrapText="1"/>
    </xf>
    <xf numFmtId="2" fontId="15" fillId="5" borderId="18" xfId="3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5" fillId="18" borderId="1" xfId="1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horizontal="center" vertical="center"/>
    </xf>
    <xf numFmtId="0" fontId="5" fillId="19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17" borderId="1" xfId="0" applyNumberFormat="1" applyFont="1" applyFill="1" applyBorder="1" applyAlignment="1">
      <alignment horizontal="center" vertical="center" wrapText="1"/>
    </xf>
    <xf numFmtId="0" fontId="5" fillId="19" borderId="3" xfId="1" applyFont="1" applyFill="1" applyBorder="1" applyAlignment="1">
      <alignment horizontal="center" vertical="center" wrapText="1"/>
    </xf>
    <xf numFmtId="0" fontId="5" fillId="19" borderId="6" xfId="1" applyFont="1" applyFill="1" applyBorder="1" applyAlignment="1">
      <alignment horizontal="center" vertical="center" wrapText="1"/>
    </xf>
    <xf numFmtId="0" fontId="5" fillId="19" borderId="14" xfId="1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5" fillId="19" borderId="9" xfId="1" applyFont="1" applyFill="1" applyBorder="1" applyAlignment="1">
      <alignment horizontal="center" vertical="center" wrapText="1"/>
    </xf>
    <xf numFmtId="0" fontId="5" fillId="19" borderId="10" xfId="1" applyFont="1" applyFill="1" applyBorder="1" applyAlignment="1">
      <alignment horizontal="center" vertical="center" wrapText="1"/>
    </xf>
    <xf numFmtId="0" fontId="5" fillId="19" borderId="4" xfId="1" applyFont="1" applyFill="1" applyBorder="1" applyAlignment="1">
      <alignment horizontal="center" vertical="center" wrapText="1"/>
    </xf>
    <xf numFmtId="0" fontId="5" fillId="19" borderId="13" xfId="1" applyFont="1" applyFill="1" applyBorder="1" applyAlignment="1">
      <alignment horizontal="center" vertical="center" wrapText="1"/>
    </xf>
    <xf numFmtId="0" fontId="5" fillId="18" borderId="3" xfId="1" applyFont="1" applyFill="1" applyBorder="1" applyAlignment="1">
      <alignment horizontal="center" vertical="center" wrapText="1"/>
    </xf>
    <xf numFmtId="0" fontId="5" fillId="18" borderId="6" xfId="1" applyFont="1" applyFill="1" applyBorder="1" applyAlignment="1">
      <alignment horizontal="center" vertical="center" wrapText="1"/>
    </xf>
    <xf numFmtId="0" fontId="5" fillId="18" borderId="14" xfId="1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vertical="center" wrapText="1"/>
    </xf>
    <xf numFmtId="0" fontId="1" fillId="17" borderId="14" xfId="0" applyFont="1" applyFill="1" applyBorder="1" applyAlignment="1">
      <alignment vertical="center" wrapText="1"/>
    </xf>
    <xf numFmtId="0" fontId="5" fillId="18" borderId="1" xfId="1" applyFont="1" applyFill="1" applyBorder="1" applyAlignment="1">
      <alignment horizontal="center" vertical="center" wrapText="1"/>
    </xf>
    <xf numFmtId="0" fontId="5" fillId="18" borderId="7" xfId="1" applyFont="1" applyFill="1" applyBorder="1" applyAlignment="1">
      <alignment horizontal="center" vertical="center" wrapText="1"/>
    </xf>
    <xf numFmtId="0" fontId="5" fillId="18" borderId="8" xfId="1" applyFont="1" applyFill="1" applyBorder="1" applyAlignment="1">
      <alignment horizontal="center" vertical="center" wrapText="1"/>
    </xf>
    <xf numFmtId="0" fontId="5" fillId="18" borderId="2" xfId="1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19" borderId="7" xfId="1" applyFont="1" applyFill="1" applyBorder="1" applyAlignment="1">
      <alignment horizontal="center" vertical="center" wrapText="1"/>
    </xf>
    <xf numFmtId="0" fontId="5" fillId="19" borderId="2" xfId="1" applyFont="1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5" fillId="16" borderId="9" xfId="1" applyFont="1" applyFill="1" applyBorder="1" applyAlignment="1">
      <alignment horizontal="center" vertical="center" wrapText="1"/>
    </xf>
    <xf numFmtId="0" fontId="5" fillId="16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20% — akcent 1" xfId="2" builtinId="30"/>
    <cellStyle name="60% — akcent 1" xfId="3" builtinId="32"/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50006C"/>
      <color rgb="FF660066"/>
      <color rgb="FFFFD9FF"/>
      <color rgb="FF666633"/>
      <color rgb="FF5A592D"/>
      <color rgb="FF006600"/>
      <color rgb="FF333300"/>
      <color rgb="FF660033"/>
      <color rgb="FFFFCCFF"/>
      <color rgb="FF251E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1078231</xdr:colOff>
      <xdr:row>6</xdr:row>
      <xdr:rowOff>338137</xdr:rowOff>
    </xdr:from>
    <xdr:ext cx="45719" cy="80963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7AB9485-130C-44F1-B552-E2B46A8DF3E5}"/>
            </a:ext>
          </a:extLst>
        </xdr:cNvPr>
        <xdr:cNvSpPr txBox="1"/>
      </xdr:nvSpPr>
      <xdr:spPr>
        <a:xfrm flipH="1">
          <a:off x="8688706" y="3033712"/>
          <a:ext cx="45719" cy="80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742950</xdr:colOff>
      <xdr:row>6</xdr:row>
      <xdr:rowOff>147637</xdr:rowOff>
    </xdr:from>
    <xdr:ext cx="2360582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362780A0-3F24-4645-85A4-BD3A37AFF54F}"/>
                </a:ext>
              </a:extLst>
            </xdr:cNvPr>
            <xdr:cNvSpPr txBox="1"/>
          </xdr:nvSpPr>
          <xdr:spPr>
            <a:xfrm>
              <a:off x="6448425" y="2843212"/>
              <a:ext cx="236058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rad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latin typeface="Cambria Math" panose="02040503050406030204" pitchFamily="18" charset="0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niie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 10%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362780A0-3F24-4645-85A4-BD3A37AFF54F}"/>
                </a:ext>
              </a:extLst>
            </xdr:cNvPr>
            <xdr:cNvSpPr txBox="1"/>
          </xdr:nvSpPr>
          <xdr:spPr>
            <a:xfrm>
              <a:off x="6448425" y="2843212"/>
              <a:ext cx="236058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𝑃=𝑃〗_𝑐∗√(𝑘/𝑚   )  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 "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𝑃_𝑐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742950</xdr:colOff>
      <xdr:row>8</xdr:row>
      <xdr:rowOff>152400</xdr:rowOff>
    </xdr:from>
    <xdr:ext cx="2107115" cy="2437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pole tekstowe 13">
              <a:extLst>
                <a:ext uri="{FF2B5EF4-FFF2-40B4-BE49-F238E27FC236}">
                  <a16:creationId xmlns:a16="http://schemas.microsoft.com/office/drawing/2014/main" id="{F11008DE-6866-4181-BB65-9B8B425D5A6C}"/>
                </a:ext>
              </a:extLst>
            </xdr:cNvPr>
            <xdr:cNvSpPr txBox="1"/>
          </xdr:nvSpPr>
          <xdr:spPr>
            <a:xfrm>
              <a:off x="6448425" y="3629025"/>
              <a:ext cx="2107115" cy="2437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l-PL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pl-PL" sz="1100" b="0" i="1">
                          <a:latin typeface="Cambria Math" panose="02040503050406030204" pitchFamily="18" charset="0"/>
                        </a:rPr>
                        <m:t>=</m:t>
                      </m:r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𝑐</m:t>
                      </m:r>
                    </m:sub>
                  </m:sSub>
                  <m:r>
                    <a:rPr lang="pl-PL" sz="1100" b="0" i="1">
                      <a:latin typeface="Cambria Math" panose="02040503050406030204" pitchFamily="18" charset="0"/>
                    </a:rPr>
                    <m:t>∗</m:t>
                  </m:r>
                  <m:f>
                    <m:fPr>
                      <m:ctrlPr>
                        <a:rPr lang="pl-PL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𝑘</m:t>
                      </m:r>
                    </m:num>
                    <m:den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𝑚</m:t>
                      </m:r>
                    </m:den>
                  </m:f>
                </m:oMath>
              </a14:m>
              <a:r>
                <a:rPr lang="pl-PL" sz="1100"/>
                <a:t>, ale nie</a:t>
              </a:r>
              <a:r>
                <a:rPr lang="pl-PL" sz="1100" baseline="0"/>
                <a:t> mniej niż 10% </a:t>
              </a:r>
              <a14:m>
                <m:oMath xmlns:m="http://schemas.openxmlformats.org/officeDocument/2006/math">
                  <m:sSub>
                    <m:sSubPr>
                      <m:ctrlPr>
                        <a:rPr lang="pl-PL" sz="11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l-PL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pl-PL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</m:oMath>
              </a14:m>
              <a:r>
                <a:rPr lang="pl-PL" sz="1100" baseline="0"/>
                <a:t> </a:t>
              </a:r>
              <a:endParaRPr lang="pl-PL" sz="1100"/>
            </a:p>
          </xdr:txBody>
        </xdr:sp>
      </mc:Choice>
      <mc:Fallback xmlns="">
        <xdr:sp macro="" textlink="">
          <xdr:nvSpPr>
            <xdr:cNvPr id="14" name="pole tekstowe 13">
              <a:extLst>
                <a:ext uri="{FF2B5EF4-FFF2-40B4-BE49-F238E27FC236}">
                  <a16:creationId xmlns:a16="http://schemas.microsoft.com/office/drawing/2014/main" id="{F11008DE-6866-4181-BB65-9B8B425D5A6C}"/>
                </a:ext>
              </a:extLst>
            </xdr:cNvPr>
            <xdr:cNvSpPr txBox="1"/>
          </xdr:nvSpPr>
          <xdr:spPr>
            <a:xfrm>
              <a:off x="6448425" y="3629025"/>
              <a:ext cx="2107115" cy="2437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𝑃=𝑃〗_𝑐∗𝑘/𝑚</a:t>
              </a:r>
              <a:r>
                <a:rPr lang="pl-PL" sz="1100"/>
                <a:t>, ale nie</a:t>
              </a:r>
              <a:r>
                <a:rPr lang="pl-PL" sz="1100" baseline="0"/>
                <a:t> mniej niż 10%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𝑃_𝑐</a:t>
              </a:r>
              <a:r>
                <a:rPr lang="pl-PL" sz="1100" baseline="0"/>
                <a:t> 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5</xdr:col>
      <xdr:colOff>523875</xdr:colOff>
      <xdr:row>6</xdr:row>
      <xdr:rowOff>23812</xdr:rowOff>
    </xdr:from>
    <xdr:ext cx="649345" cy="3465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pole tekstowe 14">
              <a:extLst>
                <a:ext uri="{FF2B5EF4-FFF2-40B4-BE49-F238E27FC236}">
                  <a16:creationId xmlns:a16="http://schemas.microsoft.com/office/drawing/2014/main" id="{7EC26EA8-5AC3-4AD9-A34B-D1B02DACFCDE}"/>
                </a:ext>
              </a:extLst>
            </xdr:cNvPr>
            <xdr:cNvSpPr txBox="1"/>
          </xdr:nvSpPr>
          <xdr:spPr>
            <a:xfrm>
              <a:off x="10048875" y="2719387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5" name="pole tekstowe 14">
              <a:extLst>
                <a:ext uri="{FF2B5EF4-FFF2-40B4-BE49-F238E27FC236}">
                  <a16:creationId xmlns:a16="http://schemas.microsoft.com/office/drawing/2014/main" id="{7EC26EA8-5AC3-4AD9-A34B-D1B02DACFCDE}"/>
                </a:ext>
              </a:extLst>
            </xdr:cNvPr>
            <xdr:cNvSpPr txBox="1"/>
          </xdr:nvSpPr>
          <xdr:spPr>
            <a:xfrm>
              <a:off x="10048875" y="2719387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𝑈=𝑃/𝑃_𝑐 ∗1/𝑘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571500</xdr:colOff>
      <xdr:row>6</xdr:row>
      <xdr:rowOff>100012</xdr:rowOff>
    </xdr:from>
    <xdr:ext cx="450829" cy="240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pole tekstowe 15">
              <a:extLst>
                <a:ext uri="{FF2B5EF4-FFF2-40B4-BE49-F238E27FC236}">
                  <a16:creationId xmlns:a16="http://schemas.microsoft.com/office/drawing/2014/main" id="{59311B63-CA65-479E-97B6-7314F90B2DF5}"/>
                </a:ext>
              </a:extLst>
            </xdr:cNvPr>
            <xdr:cNvSpPr txBox="1"/>
          </xdr:nvSpPr>
          <xdr:spPr>
            <a:xfrm>
              <a:off x="12001500" y="2795587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14:m>
                <m:oMath xmlns:m="http://schemas.openxmlformats.org/officeDocument/2006/math">
                  <m:sSub>
                    <m:sSubPr>
                      <m:ctrlPr>
                        <a:rPr lang="pl-PL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  <m:r>
                    <a:rPr lang="pl-PL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num>
                    <m:den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𝑘</m:t>
                      </m:r>
                    </m:den>
                  </m:f>
                </m:oMath>
              </a14:m>
              <a:endParaRPr lang="pl-PL" sz="1100"/>
            </a:p>
          </xdr:txBody>
        </xdr:sp>
      </mc:Choice>
      <mc:Fallback xmlns="">
        <xdr:sp macro="" textlink="">
          <xdr:nvSpPr>
            <xdr:cNvPr id="16" name="pole tekstowe 15">
              <a:extLst>
                <a:ext uri="{FF2B5EF4-FFF2-40B4-BE49-F238E27FC236}">
                  <a16:creationId xmlns:a16="http://schemas.microsoft.com/office/drawing/2014/main" id="{59311B63-CA65-479E-97B6-7314F90B2DF5}"/>
                </a:ext>
              </a:extLst>
            </xdr:cNvPr>
            <xdr:cNvSpPr txBox="1"/>
          </xdr:nvSpPr>
          <xdr:spPr>
            <a:xfrm>
              <a:off x="12001500" y="2795587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:r>
                <a:rPr lang="pl-PL" sz="1100" b="0" i="0">
                  <a:latin typeface="Cambria Math" panose="02040503050406030204" pitchFamily="18" charset="0"/>
                </a:rPr>
                <a:t>𝑃_𝑢=𝑃/𝑘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962025</xdr:colOff>
      <xdr:row>18</xdr:row>
      <xdr:rowOff>100012</xdr:rowOff>
    </xdr:from>
    <xdr:ext cx="2216184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pole tekstowe 18">
              <a:extLst>
                <a:ext uri="{FF2B5EF4-FFF2-40B4-BE49-F238E27FC236}">
                  <a16:creationId xmlns:a16="http://schemas.microsoft.com/office/drawing/2014/main" id="{C46271E9-62F2-4DA9-984C-33054B6C63D4}"/>
                </a:ext>
              </a:extLst>
            </xdr:cNvPr>
            <xdr:cNvSpPr txBox="1"/>
          </xdr:nvSpPr>
          <xdr:spPr>
            <a:xfrm>
              <a:off x="6667500" y="9205912"/>
              <a:ext cx="2216184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nie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10%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9" name="pole tekstowe 18">
              <a:extLst>
                <a:ext uri="{FF2B5EF4-FFF2-40B4-BE49-F238E27FC236}">
                  <a16:creationId xmlns:a16="http://schemas.microsoft.com/office/drawing/2014/main" id="{C46271E9-62F2-4DA9-984C-33054B6C63D4}"/>
                </a:ext>
              </a:extLst>
            </xdr:cNvPr>
            <xdr:cNvSpPr txBox="1"/>
          </xdr:nvSpPr>
          <xdr:spPr>
            <a:xfrm>
              <a:off x="6667500" y="9205912"/>
              <a:ext cx="2216184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𝑃=𝑃〗_𝑐∗𝑘/𝑚  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 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𝑃_𝑐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5</xdr:col>
      <xdr:colOff>542925</xdr:colOff>
      <xdr:row>16</xdr:row>
      <xdr:rowOff>561975</xdr:rowOff>
    </xdr:from>
    <xdr:ext cx="649345" cy="3465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pole tekstowe 19">
              <a:extLst>
                <a:ext uri="{FF2B5EF4-FFF2-40B4-BE49-F238E27FC236}">
                  <a16:creationId xmlns:a16="http://schemas.microsoft.com/office/drawing/2014/main" id="{78E9C089-62E1-4B9D-AA92-53AE476848BA}"/>
                </a:ext>
              </a:extLst>
            </xdr:cNvPr>
            <xdr:cNvSpPr txBox="1"/>
          </xdr:nvSpPr>
          <xdr:spPr>
            <a:xfrm>
              <a:off x="10067925" y="7762875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0" name="pole tekstowe 19">
              <a:extLst>
                <a:ext uri="{FF2B5EF4-FFF2-40B4-BE49-F238E27FC236}">
                  <a16:creationId xmlns:a16="http://schemas.microsoft.com/office/drawing/2014/main" id="{78E9C089-62E1-4B9D-AA92-53AE476848BA}"/>
                </a:ext>
              </a:extLst>
            </xdr:cNvPr>
            <xdr:cNvSpPr txBox="1"/>
          </xdr:nvSpPr>
          <xdr:spPr>
            <a:xfrm>
              <a:off x="10067925" y="7762875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𝑈=𝑃/𝑃_𝑐 ∗1/𝑘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628650</xdr:colOff>
      <xdr:row>16</xdr:row>
      <xdr:rowOff>523875</xdr:rowOff>
    </xdr:from>
    <xdr:ext cx="450829" cy="240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pole tekstowe 20">
              <a:extLst>
                <a:ext uri="{FF2B5EF4-FFF2-40B4-BE49-F238E27FC236}">
                  <a16:creationId xmlns:a16="http://schemas.microsoft.com/office/drawing/2014/main" id="{906EA228-20D5-458B-B4F5-99C25EDAA180}"/>
                </a:ext>
              </a:extLst>
            </xdr:cNvPr>
            <xdr:cNvSpPr txBox="1"/>
          </xdr:nvSpPr>
          <xdr:spPr>
            <a:xfrm>
              <a:off x="12058650" y="7724775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14:m>
                <m:oMath xmlns:m="http://schemas.openxmlformats.org/officeDocument/2006/math">
                  <m:sSub>
                    <m:sSubPr>
                      <m:ctrlPr>
                        <a:rPr lang="pl-PL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  <m:r>
                    <a:rPr lang="pl-PL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num>
                    <m:den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𝑘</m:t>
                      </m:r>
                    </m:den>
                  </m:f>
                </m:oMath>
              </a14:m>
              <a:endParaRPr lang="pl-PL" sz="1100"/>
            </a:p>
          </xdr:txBody>
        </xdr:sp>
      </mc:Choice>
      <mc:Fallback xmlns="">
        <xdr:sp macro="" textlink="">
          <xdr:nvSpPr>
            <xdr:cNvPr id="21" name="pole tekstowe 20">
              <a:extLst>
                <a:ext uri="{FF2B5EF4-FFF2-40B4-BE49-F238E27FC236}">
                  <a16:creationId xmlns:a16="http://schemas.microsoft.com/office/drawing/2014/main" id="{906EA228-20D5-458B-B4F5-99C25EDAA180}"/>
                </a:ext>
              </a:extLst>
            </xdr:cNvPr>
            <xdr:cNvSpPr txBox="1"/>
          </xdr:nvSpPr>
          <xdr:spPr>
            <a:xfrm>
              <a:off x="12058650" y="7724775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:r>
                <a:rPr lang="pl-PL" sz="1100" b="0" i="0">
                  <a:latin typeface="Cambria Math" panose="02040503050406030204" pitchFamily="18" charset="0"/>
                </a:rPr>
                <a:t>𝑃_𝑢=𝑃/𝑘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809625</xdr:colOff>
      <xdr:row>16</xdr:row>
      <xdr:rowOff>238125</xdr:rowOff>
    </xdr:from>
    <xdr:ext cx="2355453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e tekstowe 11">
              <a:extLst>
                <a:ext uri="{FF2B5EF4-FFF2-40B4-BE49-F238E27FC236}">
                  <a16:creationId xmlns:a16="http://schemas.microsoft.com/office/drawing/2014/main" id="{5EC9E59C-6CF1-47CA-A268-80C4FED03D93}"/>
                </a:ext>
              </a:extLst>
            </xdr:cNvPr>
            <xdr:cNvSpPr txBox="1"/>
          </xdr:nvSpPr>
          <xdr:spPr>
            <a:xfrm>
              <a:off x="6515100" y="7439025"/>
              <a:ext cx="235545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rad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latin typeface="Cambria Math" panose="02040503050406030204" pitchFamily="18" charset="0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nie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 10%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 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2" name="pole tekstowe 11">
              <a:extLst>
                <a:ext uri="{FF2B5EF4-FFF2-40B4-BE49-F238E27FC236}">
                  <a16:creationId xmlns:a16="http://schemas.microsoft.com/office/drawing/2014/main" id="{5EC9E59C-6CF1-47CA-A268-80C4FED03D93}"/>
                </a:ext>
              </a:extLst>
            </xdr:cNvPr>
            <xdr:cNvSpPr txBox="1"/>
          </xdr:nvSpPr>
          <xdr:spPr>
            <a:xfrm>
              <a:off x="6515100" y="7439025"/>
              <a:ext cx="235545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𝑃=𝑃〗_𝑐∗√(𝑘/𝑚   )  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𝑃_𝑐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876300</xdr:colOff>
      <xdr:row>17</xdr:row>
      <xdr:rowOff>200025</xdr:rowOff>
    </xdr:from>
    <xdr:ext cx="2355452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pole tekstowe 12">
              <a:extLst>
                <a:ext uri="{FF2B5EF4-FFF2-40B4-BE49-F238E27FC236}">
                  <a16:creationId xmlns:a16="http://schemas.microsoft.com/office/drawing/2014/main" id="{DA98A3E2-EAED-4CA4-AD53-BF1FBEAA5160}"/>
                </a:ext>
              </a:extLst>
            </xdr:cNvPr>
            <xdr:cNvSpPr txBox="1"/>
          </xdr:nvSpPr>
          <xdr:spPr>
            <a:xfrm>
              <a:off x="6581775" y="8353425"/>
              <a:ext cx="235545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rad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latin typeface="Cambria Math" panose="02040503050406030204" pitchFamily="18" charset="0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nie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 10%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3" name="pole tekstowe 12">
              <a:extLst>
                <a:ext uri="{FF2B5EF4-FFF2-40B4-BE49-F238E27FC236}">
                  <a16:creationId xmlns:a16="http://schemas.microsoft.com/office/drawing/2014/main" id="{DA98A3E2-EAED-4CA4-AD53-BF1FBEAA5160}"/>
                </a:ext>
              </a:extLst>
            </xdr:cNvPr>
            <xdr:cNvSpPr txBox="1"/>
          </xdr:nvSpPr>
          <xdr:spPr>
            <a:xfrm>
              <a:off x="6581775" y="8353425"/>
              <a:ext cx="235545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𝑃=𝑃〗_𝑐∗√(𝑘/𝑚   )  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 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𝑃_𝑐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1885951</xdr:colOff>
      <xdr:row>3</xdr:row>
      <xdr:rowOff>704850</xdr:rowOff>
    </xdr:from>
    <xdr:ext cx="7648574" cy="275352"/>
    <xdr:sp macro="" textlink="">
      <xdr:nvSpPr>
        <xdr:cNvPr id="6" name="Objaśnienie: strzałka w dół 5">
          <a:extLst>
            <a:ext uri="{FF2B5EF4-FFF2-40B4-BE49-F238E27FC236}">
              <a16:creationId xmlns:a16="http://schemas.microsoft.com/office/drawing/2014/main" id="{5D7D5A2D-DB25-423B-8D48-1A87849568E5}"/>
            </a:ext>
          </a:extLst>
        </xdr:cNvPr>
        <xdr:cNvSpPr/>
      </xdr:nvSpPr>
      <xdr:spPr>
        <a:xfrm>
          <a:off x="1885951" y="1428750"/>
          <a:ext cx="7648574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1895475</xdr:colOff>
      <xdr:row>21</xdr:row>
      <xdr:rowOff>685800</xdr:rowOff>
    </xdr:from>
    <xdr:ext cx="7639049" cy="275352"/>
    <xdr:sp macro="" textlink="">
      <xdr:nvSpPr>
        <xdr:cNvPr id="8" name="Objaśnienie: strzałka w dół 7">
          <a:extLst>
            <a:ext uri="{FF2B5EF4-FFF2-40B4-BE49-F238E27FC236}">
              <a16:creationId xmlns:a16="http://schemas.microsoft.com/office/drawing/2014/main" id="{1E34FDE6-D2EB-4A5B-99EB-533A6485B189}"/>
            </a:ext>
          </a:extLst>
        </xdr:cNvPr>
        <xdr:cNvSpPr/>
      </xdr:nvSpPr>
      <xdr:spPr>
        <a:xfrm>
          <a:off x="1895475" y="9105900"/>
          <a:ext cx="763904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3</xdr:row>
      <xdr:rowOff>685800</xdr:rowOff>
    </xdr:from>
    <xdr:ext cx="7629524" cy="275352"/>
    <xdr:sp macro="" textlink="">
      <xdr:nvSpPr>
        <xdr:cNvPr id="7" name="Objaśnienie: strzałka w dół 6">
          <a:extLst>
            <a:ext uri="{FF2B5EF4-FFF2-40B4-BE49-F238E27FC236}">
              <a16:creationId xmlns:a16="http://schemas.microsoft.com/office/drawing/2014/main" id="{2CD524ED-3A5B-437B-8AC4-9F3A2A2D2975}"/>
            </a:ext>
          </a:extLst>
        </xdr:cNvPr>
        <xdr:cNvSpPr/>
      </xdr:nvSpPr>
      <xdr:spPr>
        <a:xfrm>
          <a:off x="1905001" y="1405467"/>
          <a:ext cx="7629524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0</xdr:colOff>
      <xdr:row>32</xdr:row>
      <xdr:rowOff>695325</xdr:rowOff>
    </xdr:from>
    <xdr:ext cx="7619999" cy="275352"/>
    <xdr:sp macro="" textlink="">
      <xdr:nvSpPr>
        <xdr:cNvPr id="10" name="Objaśnienie: strzałka w dół 9">
          <a:extLst>
            <a:ext uri="{FF2B5EF4-FFF2-40B4-BE49-F238E27FC236}">
              <a16:creationId xmlns:a16="http://schemas.microsoft.com/office/drawing/2014/main" id="{9BDE3F46-A3AB-4285-ABC1-0FD4FD6E1615}"/>
            </a:ext>
          </a:extLst>
        </xdr:cNvPr>
        <xdr:cNvSpPr/>
      </xdr:nvSpPr>
      <xdr:spPr>
        <a:xfrm>
          <a:off x="1905000" y="11035242"/>
          <a:ext cx="761999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676275</xdr:rowOff>
    </xdr:from>
    <xdr:ext cx="7639050" cy="275352"/>
    <xdr:sp macro="" textlink="">
      <xdr:nvSpPr>
        <xdr:cNvPr id="3" name="Objaśnienie: strzałka w dół 2">
          <a:extLst>
            <a:ext uri="{FF2B5EF4-FFF2-40B4-BE49-F238E27FC236}">
              <a16:creationId xmlns:a16="http://schemas.microsoft.com/office/drawing/2014/main" id="{EFE8D8C3-C7CB-4726-A417-D337E1255361}"/>
            </a:ext>
          </a:extLst>
        </xdr:cNvPr>
        <xdr:cNvSpPr/>
      </xdr:nvSpPr>
      <xdr:spPr>
        <a:xfrm>
          <a:off x="1905000" y="1590675"/>
          <a:ext cx="7639050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9525</xdr:colOff>
      <xdr:row>16</xdr:row>
      <xdr:rowOff>638175</xdr:rowOff>
    </xdr:from>
    <xdr:ext cx="7639050" cy="313452"/>
    <xdr:sp macro="" textlink="">
      <xdr:nvSpPr>
        <xdr:cNvPr id="11" name="Objaśnienie: strzałka w dół 10">
          <a:extLst>
            <a:ext uri="{FF2B5EF4-FFF2-40B4-BE49-F238E27FC236}">
              <a16:creationId xmlns:a16="http://schemas.microsoft.com/office/drawing/2014/main" id="{5C391B53-6CDE-48FC-8F80-3D01C031FC10}"/>
            </a:ext>
          </a:extLst>
        </xdr:cNvPr>
        <xdr:cNvSpPr/>
      </xdr:nvSpPr>
      <xdr:spPr>
        <a:xfrm>
          <a:off x="1914525" y="6972300"/>
          <a:ext cx="7639050" cy="3134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19050</xdr:colOff>
      <xdr:row>28</xdr:row>
      <xdr:rowOff>657225</xdr:rowOff>
    </xdr:from>
    <xdr:ext cx="7620000" cy="275352"/>
    <xdr:sp macro="" textlink="">
      <xdr:nvSpPr>
        <xdr:cNvPr id="15" name="Objaśnienie: strzałka w dół 14">
          <a:extLst>
            <a:ext uri="{FF2B5EF4-FFF2-40B4-BE49-F238E27FC236}">
              <a16:creationId xmlns:a16="http://schemas.microsoft.com/office/drawing/2014/main" id="{D3F6D3FF-59A4-4049-A89D-3876D94DCF1B}"/>
            </a:ext>
          </a:extLst>
        </xdr:cNvPr>
        <xdr:cNvSpPr/>
      </xdr:nvSpPr>
      <xdr:spPr>
        <a:xfrm>
          <a:off x="1924050" y="12696825"/>
          <a:ext cx="7620000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view="pageBreakPreview" zoomScaleNormal="100" zoomScaleSheetLayoutView="100" workbookViewId="0">
      <selection activeCell="D4" sqref="D4:E6"/>
    </sheetView>
  </sheetViews>
  <sheetFormatPr defaultRowHeight="15" x14ac:dyDescent="0.25"/>
  <cols>
    <col min="1" max="1" width="28.42578125" customWidth="1"/>
    <col min="2" max="4" width="28.5703125" customWidth="1"/>
    <col min="5" max="5" width="28.7109375" customWidth="1"/>
    <col min="6" max="7" width="28.5703125" customWidth="1"/>
  </cols>
  <sheetData>
    <row r="1" spans="1:7" ht="75" customHeight="1" x14ac:dyDescent="0.25">
      <c r="A1" s="72" t="s">
        <v>9</v>
      </c>
      <c r="B1" s="73"/>
      <c r="C1" s="73"/>
      <c r="D1" s="73"/>
      <c r="E1" s="73"/>
      <c r="F1" s="73"/>
      <c r="G1" s="73"/>
    </row>
    <row r="2" spans="1:7" ht="30" customHeight="1" x14ac:dyDescent="0.25">
      <c r="A2" s="94" t="s">
        <v>0</v>
      </c>
      <c r="B2" s="83" t="s">
        <v>23</v>
      </c>
      <c r="C2" s="85"/>
      <c r="D2" s="83" t="s">
        <v>22</v>
      </c>
      <c r="E2" s="85"/>
      <c r="F2" s="69" t="s">
        <v>20</v>
      </c>
      <c r="G2" s="69" t="s">
        <v>21</v>
      </c>
    </row>
    <row r="3" spans="1:7" x14ac:dyDescent="0.25">
      <c r="A3" s="94"/>
      <c r="B3" s="68" t="s">
        <v>1</v>
      </c>
      <c r="C3" s="68" t="s">
        <v>2</v>
      </c>
      <c r="D3" s="68" t="s">
        <v>7</v>
      </c>
      <c r="E3" s="68" t="s">
        <v>8</v>
      </c>
      <c r="F3" s="110"/>
      <c r="G3" s="110"/>
    </row>
    <row r="4" spans="1:7" ht="30.75" customHeight="1" x14ac:dyDescent="0.25">
      <c r="A4" s="95" t="s">
        <v>5</v>
      </c>
      <c r="B4" s="78" t="s">
        <v>18</v>
      </c>
      <c r="C4" s="68">
        <v>200</v>
      </c>
      <c r="D4" s="98" t="s">
        <v>78</v>
      </c>
      <c r="E4" s="99"/>
      <c r="F4" s="111"/>
      <c r="G4" s="111"/>
    </row>
    <row r="5" spans="1:7" ht="30.75" customHeight="1" x14ac:dyDescent="0.25">
      <c r="A5" s="96"/>
      <c r="B5" s="78"/>
      <c r="C5" s="68">
        <v>140</v>
      </c>
      <c r="D5" s="100"/>
      <c r="E5" s="101"/>
      <c r="F5" s="111"/>
      <c r="G5" s="111"/>
    </row>
    <row r="6" spans="1:7" ht="30.75" customHeight="1" x14ac:dyDescent="0.25">
      <c r="A6" s="96"/>
      <c r="B6" s="78"/>
      <c r="C6" s="68">
        <v>100</v>
      </c>
      <c r="D6" s="102"/>
      <c r="E6" s="103"/>
      <c r="F6" s="111"/>
      <c r="G6" s="111"/>
    </row>
    <row r="7" spans="1:7" ht="30.75" customHeight="1" x14ac:dyDescent="0.25">
      <c r="A7" s="96"/>
      <c r="B7" s="78" t="s">
        <v>19</v>
      </c>
      <c r="C7" s="68">
        <v>70</v>
      </c>
      <c r="D7" s="78"/>
      <c r="E7" s="78"/>
      <c r="F7" s="111"/>
      <c r="G7" s="111"/>
    </row>
    <row r="8" spans="1:7" ht="30.75" customHeight="1" x14ac:dyDescent="0.25">
      <c r="A8" s="96"/>
      <c r="B8" s="78"/>
      <c r="C8" s="68">
        <v>40</v>
      </c>
      <c r="D8" s="78"/>
      <c r="E8" s="78"/>
      <c r="F8" s="111"/>
      <c r="G8" s="111"/>
    </row>
    <row r="9" spans="1:7" ht="30.75" customHeight="1" x14ac:dyDescent="0.25">
      <c r="A9" s="97"/>
      <c r="B9" s="68" t="s">
        <v>6</v>
      </c>
      <c r="C9" s="68">
        <v>20</v>
      </c>
      <c r="D9" s="78"/>
      <c r="E9" s="78"/>
      <c r="F9" s="111"/>
      <c r="G9" s="111"/>
    </row>
    <row r="10" spans="1:7" ht="24.75" customHeight="1" x14ac:dyDescent="0.25">
      <c r="A10" s="70" t="s">
        <v>4</v>
      </c>
      <c r="B10" s="68">
        <v>5</v>
      </c>
      <c r="C10" s="68">
        <v>5</v>
      </c>
      <c r="D10" s="78"/>
      <c r="E10" s="78"/>
      <c r="F10" s="111"/>
      <c r="G10" s="111"/>
    </row>
    <row r="11" spans="1:7" ht="31.5" customHeight="1" x14ac:dyDescent="0.25">
      <c r="A11" s="70" t="s">
        <v>3</v>
      </c>
      <c r="B11" s="78" t="s">
        <v>53</v>
      </c>
      <c r="C11" s="78"/>
      <c r="D11" s="78" t="s">
        <v>52</v>
      </c>
      <c r="E11" s="78"/>
      <c r="F11" s="112"/>
      <c r="G11" s="112"/>
    </row>
    <row r="12" spans="1:7" ht="48.75" customHeight="1" x14ac:dyDescent="0.25">
      <c r="A12" s="83" t="s">
        <v>50</v>
      </c>
      <c r="B12" s="84"/>
      <c r="C12" s="84"/>
      <c r="D12" s="84"/>
      <c r="E12" s="84"/>
      <c r="F12" s="84"/>
      <c r="G12" s="85"/>
    </row>
    <row r="13" spans="1:7" ht="75" customHeight="1" x14ac:dyDescent="0.25">
      <c r="A13" s="105" t="s">
        <v>72</v>
      </c>
      <c r="B13" s="106"/>
      <c r="C13" s="106"/>
      <c r="D13" s="106"/>
      <c r="E13" s="106"/>
      <c r="F13" s="106"/>
      <c r="G13" s="107"/>
    </row>
    <row r="14" spans="1:7" ht="30" customHeight="1" x14ac:dyDescent="0.25">
      <c r="A14" s="108" t="s">
        <v>10</v>
      </c>
      <c r="B14" s="79" t="s">
        <v>25</v>
      </c>
      <c r="C14" s="80"/>
      <c r="D14" s="79" t="s">
        <v>24</v>
      </c>
      <c r="E14" s="80"/>
      <c r="F14" s="79" t="s">
        <v>20</v>
      </c>
      <c r="G14" s="79" t="s">
        <v>21</v>
      </c>
    </row>
    <row r="15" spans="1:7" x14ac:dyDescent="0.25">
      <c r="A15" s="109"/>
      <c r="B15" s="81"/>
      <c r="C15" s="82"/>
      <c r="D15" s="81"/>
      <c r="E15" s="82"/>
      <c r="F15" s="81"/>
      <c r="G15" s="81"/>
    </row>
    <row r="16" spans="1:7" ht="47.25" customHeight="1" x14ac:dyDescent="0.25">
      <c r="A16" s="71" t="s">
        <v>46</v>
      </c>
      <c r="B16" s="89" t="s">
        <v>73</v>
      </c>
      <c r="C16" s="88"/>
      <c r="D16" s="89" t="s">
        <v>78</v>
      </c>
      <c r="E16" s="88"/>
      <c r="F16" s="86"/>
      <c r="G16" s="86"/>
    </row>
    <row r="17" spans="1:7" ht="75" customHeight="1" x14ac:dyDescent="0.25">
      <c r="A17" s="71" t="s">
        <v>47</v>
      </c>
      <c r="B17" s="104" t="s">
        <v>74</v>
      </c>
      <c r="C17" s="104"/>
      <c r="D17" s="88"/>
      <c r="E17" s="88"/>
      <c r="F17" s="87"/>
      <c r="G17" s="87"/>
    </row>
    <row r="18" spans="1:7" ht="75" customHeight="1" x14ac:dyDescent="0.25">
      <c r="A18" s="71" t="s">
        <v>45</v>
      </c>
      <c r="B18" s="90">
        <v>80</v>
      </c>
      <c r="C18" s="91"/>
      <c r="D18" s="92"/>
      <c r="E18" s="93"/>
      <c r="F18" s="87"/>
      <c r="G18" s="87"/>
    </row>
    <row r="19" spans="1:7" ht="42.75" customHeight="1" x14ac:dyDescent="0.25">
      <c r="A19" s="71" t="s">
        <v>48</v>
      </c>
      <c r="B19" s="74" t="s">
        <v>51</v>
      </c>
      <c r="C19" s="74"/>
      <c r="D19" s="88"/>
      <c r="E19" s="88"/>
      <c r="F19" s="87"/>
      <c r="G19" s="87"/>
    </row>
    <row r="20" spans="1:7" ht="48.75" customHeight="1" x14ac:dyDescent="0.25">
      <c r="A20" s="75" t="s">
        <v>49</v>
      </c>
      <c r="B20" s="76"/>
      <c r="C20" s="76"/>
      <c r="D20" s="76"/>
      <c r="E20" s="76"/>
      <c r="F20" s="76"/>
      <c r="G20" s="77"/>
    </row>
  </sheetData>
  <mergeCells count="32">
    <mergeCell ref="D17:E17"/>
    <mergeCell ref="D7:E8"/>
    <mergeCell ref="D9:E10"/>
    <mergeCell ref="D11:E11"/>
    <mergeCell ref="A2:A3"/>
    <mergeCell ref="B2:C2"/>
    <mergeCell ref="D2:E2"/>
    <mergeCell ref="A4:A9"/>
    <mergeCell ref="D4:E6"/>
    <mergeCell ref="B16:C16"/>
    <mergeCell ref="B17:C17"/>
    <mergeCell ref="A13:G13"/>
    <mergeCell ref="A14:A15"/>
    <mergeCell ref="B11:C11"/>
    <mergeCell ref="F3:F11"/>
    <mergeCell ref="G3:G11"/>
    <mergeCell ref="A1:G1"/>
    <mergeCell ref="B19:C19"/>
    <mergeCell ref="A20:G20"/>
    <mergeCell ref="B4:B6"/>
    <mergeCell ref="B7:B8"/>
    <mergeCell ref="B14:C15"/>
    <mergeCell ref="D14:E15"/>
    <mergeCell ref="F14:F15"/>
    <mergeCell ref="A12:G12"/>
    <mergeCell ref="F16:F19"/>
    <mergeCell ref="G16:G19"/>
    <mergeCell ref="G14:G15"/>
    <mergeCell ref="D19:E19"/>
    <mergeCell ref="D16:E16"/>
    <mergeCell ref="B18:C18"/>
    <mergeCell ref="D18:E18"/>
  </mergeCells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"/>
  <sheetViews>
    <sheetView showGridLines="0" topLeftCell="B1" workbookViewId="0">
      <selection activeCell="C7" sqref="C7"/>
    </sheetView>
  </sheetViews>
  <sheetFormatPr defaultRowHeight="15" x14ac:dyDescent="0.25"/>
  <cols>
    <col min="1" max="10" width="28.5703125" customWidth="1"/>
  </cols>
  <sheetData>
    <row r="1" spans="1:10" x14ac:dyDescent="0.25">
      <c r="A1" s="10"/>
      <c r="B1" s="10"/>
      <c r="C1" s="10"/>
    </row>
    <row r="2" spans="1:10" ht="21" x14ac:dyDescent="0.35">
      <c r="A2" s="11" t="s">
        <v>60</v>
      </c>
      <c r="B2" s="11"/>
      <c r="C2" s="12" t="s">
        <v>59</v>
      </c>
      <c r="D2" s="13" t="s">
        <v>61</v>
      </c>
      <c r="E2" s="13"/>
      <c r="F2" s="13"/>
    </row>
    <row r="3" spans="1:10" ht="21" x14ac:dyDescent="0.35">
      <c r="A3" s="113"/>
      <c r="B3" s="113"/>
      <c r="C3" s="12"/>
      <c r="D3" s="114"/>
      <c r="E3" s="114"/>
      <c r="F3" s="114"/>
    </row>
    <row r="4" spans="1:10" ht="75" customHeight="1" x14ac:dyDescent="0.25">
      <c r="A4" s="105" t="s">
        <v>68</v>
      </c>
      <c r="B4" s="105"/>
      <c r="C4" s="105"/>
      <c r="D4" s="105"/>
      <c r="E4" s="105"/>
      <c r="F4" s="105"/>
      <c r="G4" s="105"/>
      <c r="H4" s="105"/>
      <c r="I4" s="105"/>
      <c r="J4" s="72"/>
    </row>
    <row r="5" spans="1:10" ht="124.5" customHeight="1" x14ac:dyDescent="0.25">
      <c r="A5" s="25" t="s">
        <v>27</v>
      </c>
      <c r="B5" s="25" t="s">
        <v>56</v>
      </c>
      <c r="C5" s="25" t="s">
        <v>35</v>
      </c>
      <c r="D5" s="25" t="s">
        <v>65</v>
      </c>
      <c r="E5" s="25" t="s">
        <v>55</v>
      </c>
      <c r="F5" s="25" t="s">
        <v>11</v>
      </c>
      <c r="G5" s="25" t="s">
        <v>67</v>
      </c>
      <c r="H5" s="25" t="s">
        <v>66</v>
      </c>
      <c r="I5" s="25" t="s">
        <v>30</v>
      </c>
      <c r="J5" s="25" t="s">
        <v>29</v>
      </c>
    </row>
    <row r="6" spans="1:10" ht="22.5" customHeight="1" x14ac:dyDescent="0.25">
      <c r="A6" s="24" t="s">
        <v>26</v>
      </c>
      <c r="B6" s="24"/>
      <c r="C6" s="14">
        <v>45</v>
      </c>
      <c r="D6" s="14">
        <v>10</v>
      </c>
      <c r="E6" s="14">
        <v>3</v>
      </c>
      <c r="F6" s="3" t="s">
        <v>14</v>
      </c>
      <c r="G6" s="65">
        <f>C6</f>
        <v>45</v>
      </c>
      <c r="H6" s="60">
        <f>G6</f>
        <v>45</v>
      </c>
      <c r="I6" s="60">
        <f>H6/C6*1/E6</f>
        <v>0.33333333333333331</v>
      </c>
      <c r="J6" s="60">
        <f>H6/E6</f>
        <v>15</v>
      </c>
    </row>
    <row r="7" spans="1:10" ht="22.5" customHeight="1" x14ac:dyDescent="0.25">
      <c r="A7" s="24"/>
      <c r="B7" s="24"/>
      <c r="C7" s="14"/>
      <c r="D7" s="14"/>
      <c r="E7" s="14"/>
      <c r="F7" s="3" t="s">
        <v>14</v>
      </c>
      <c r="G7" s="65">
        <f t="shared" ref="G7:G8" si="0">C7</f>
        <v>0</v>
      </c>
      <c r="H7" s="60">
        <f t="shared" ref="H7:H8" si="1">G7</f>
        <v>0</v>
      </c>
      <c r="I7" s="60" t="e">
        <f t="shared" ref="I7:I8" si="2">H7/C7*1/E7</f>
        <v>#DIV/0!</v>
      </c>
      <c r="J7" s="60" t="e">
        <f t="shared" ref="J7:J8" si="3">H7/E7</f>
        <v>#DIV/0!</v>
      </c>
    </row>
    <row r="8" spans="1:10" ht="22.5" customHeight="1" x14ac:dyDescent="0.25">
      <c r="A8" s="24"/>
      <c r="B8" s="24"/>
      <c r="C8" s="48"/>
      <c r="D8" s="48"/>
      <c r="E8" s="48"/>
      <c r="F8" s="20" t="s">
        <v>14</v>
      </c>
      <c r="G8" s="66">
        <f t="shared" si="0"/>
        <v>0</v>
      </c>
      <c r="H8" s="61">
        <f t="shared" si="1"/>
        <v>0</v>
      </c>
      <c r="I8" s="61" t="e">
        <f t="shared" si="2"/>
        <v>#DIV/0!</v>
      </c>
      <c r="J8" s="61" t="e">
        <f t="shared" si="3"/>
        <v>#DIV/0!</v>
      </c>
    </row>
    <row r="9" spans="1:10" s="47" customFormat="1" ht="22.5" customHeight="1" x14ac:dyDescent="0.25">
      <c r="A9" s="45" t="s">
        <v>19</v>
      </c>
      <c r="B9" s="45"/>
      <c r="C9" s="49">
        <v>25</v>
      </c>
      <c r="D9" s="49">
        <v>10</v>
      </c>
      <c r="E9" s="49">
        <v>2</v>
      </c>
      <c r="F9" s="46">
        <f>0.1*C9</f>
        <v>2.5</v>
      </c>
      <c r="G9" s="67">
        <f>SQRT(E9/D9)*C9</f>
        <v>11.180339887498949</v>
      </c>
      <c r="H9" s="62">
        <f>IF(G9&lt;F9,F9,G9)</f>
        <v>11.180339887498949</v>
      </c>
      <c r="I9" s="62">
        <f t="shared" ref="I9" si="4">H9/C9*1/E9</f>
        <v>0.22360679774997899</v>
      </c>
      <c r="J9" s="62">
        <f t="shared" ref="J9" si="5">H9/E9</f>
        <v>5.5901699437494745</v>
      </c>
    </row>
    <row r="10" spans="1:10" ht="22.5" customHeight="1" x14ac:dyDescent="0.25">
      <c r="A10" s="24"/>
      <c r="B10" s="24"/>
      <c r="C10" s="14"/>
      <c r="D10" s="14"/>
      <c r="E10" s="14"/>
      <c r="F10" s="3">
        <f t="shared" ref="F10:F11" si="6">0.1*C10</f>
        <v>0</v>
      </c>
      <c r="G10" s="65" t="e">
        <f t="shared" ref="G10:G11" si="7">SQRT(E10/D10)*C10</f>
        <v>#DIV/0!</v>
      </c>
      <c r="H10" s="60" t="e">
        <f t="shared" ref="H10:H11" si="8">IF(G10&lt;F10,F10,G10)</f>
        <v>#DIV/0!</v>
      </c>
      <c r="I10" s="60" t="e">
        <f t="shared" ref="I10:I11" si="9">H10/C10*1/E10</f>
        <v>#DIV/0!</v>
      </c>
      <c r="J10" s="60" t="e">
        <f t="shared" ref="J10:J11" si="10">H10/E10</f>
        <v>#DIV/0!</v>
      </c>
    </row>
    <row r="11" spans="1:10" ht="22.5" customHeight="1" x14ac:dyDescent="0.25">
      <c r="A11" s="24"/>
      <c r="B11" s="24"/>
      <c r="C11" s="48"/>
      <c r="D11" s="48"/>
      <c r="E11" s="48"/>
      <c r="F11" s="20">
        <f t="shared" si="6"/>
        <v>0</v>
      </c>
      <c r="G11" s="66" t="e">
        <f t="shared" si="7"/>
        <v>#DIV/0!</v>
      </c>
      <c r="H11" s="61" t="e">
        <f t="shared" si="8"/>
        <v>#DIV/0!</v>
      </c>
      <c r="I11" s="61" t="e">
        <f t="shared" si="9"/>
        <v>#DIV/0!</v>
      </c>
      <c r="J11" s="61" t="e">
        <f t="shared" si="10"/>
        <v>#DIV/0!</v>
      </c>
    </row>
    <row r="12" spans="1:10" s="47" customFormat="1" ht="22.5" customHeight="1" x14ac:dyDescent="0.25">
      <c r="A12" s="45" t="s">
        <v>28</v>
      </c>
      <c r="B12" s="45"/>
      <c r="C12" s="49">
        <v>15</v>
      </c>
      <c r="D12" s="49">
        <v>5</v>
      </c>
      <c r="E12" s="49">
        <v>4</v>
      </c>
      <c r="F12" s="46">
        <f>0.1*C12</f>
        <v>1.5</v>
      </c>
      <c r="G12" s="67">
        <f>E12/D12*C12</f>
        <v>12</v>
      </c>
      <c r="H12" s="62">
        <f>IF(G12&lt;F12,F12,G12)</f>
        <v>12</v>
      </c>
      <c r="I12" s="62">
        <f>H12/C12*1/E12</f>
        <v>0.2</v>
      </c>
      <c r="J12" s="62">
        <f>H12/E12</f>
        <v>3</v>
      </c>
    </row>
    <row r="13" spans="1:10" ht="22.5" customHeight="1" x14ac:dyDescent="0.25">
      <c r="A13" s="24"/>
      <c r="B13" s="24"/>
      <c r="C13" s="14"/>
      <c r="D13" s="14"/>
      <c r="E13" s="14"/>
      <c r="F13" s="3">
        <f t="shared" ref="F13:F15" si="11">0.1*C13</f>
        <v>0</v>
      </c>
      <c r="G13" s="65" t="e">
        <f t="shared" ref="G13:G15" si="12">E13/D13*C13</f>
        <v>#DIV/0!</v>
      </c>
      <c r="H13" s="60" t="e">
        <f t="shared" ref="H13:H15" si="13">IF(G13&lt;F13,F13,G13)</f>
        <v>#DIV/0!</v>
      </c>
      <c r="I13" s="60" t="e">
        <f t="shared" ref="I13:I15" si="14">H13/C13*1/E13</f>
        <v>#DIV/0!</v>
      </c>
      <c r="J13" s="60" t="e">
        <f t="shared" ref="J13:J15" si="15">H13/E13</f>
        <v>#DIV/0!</v>
      </c>
    </row>
    <row r="14" spans="1:10" ht="22.5" customHeight="1" x14ac:dyDescent="0.25">
      <c r="A14" s="24"/>
      <c r="B14" s="24"/>
      <c r="C14" s="14"/>
      <c r="D14" s="14"/>
      <c r="E14" s="14"/>
      <c r="F14" s="3">
        <f t="shared" si="11"/>
        <v>0</v>
      </c>
      <c r="G14" s="65" t="e">
        <f t="shared" si="12"/>
        <v>#DIV/0!</v>
      </c>
      <c r="H14" s="60" t="e">
        <f t="shared" si="13"/>
        <v>#DIV/0!</v>
      </c>
      <c r="I14" s="60" t="e">
        <f t="shared" si="14"/>
        <v>#DIV/0!</v>
      </c>
      <c r="J14" s="60" t="e">
        <f t="shared" si="15"/>
        <v>#DIV/0!</v>
      </c>
    </row>
    <row r="15" spans="1:10" ht="22.5" customHeight="1" x14ac:dyDescent="0.25">
      <c r="A15" s="24"/>
      <c r="B15" s="24"/>
      <c r="C15" s="14"/>
      <c r="D15" s="14"/>
      <c r="E15" s="14"/>
      <c r="F15" s="3">
        <f t="shared" si="11"/>
        <v>0</v>
      </c>
      <c r="G15" s="65" t="e">
        <f t="shared" si="12"/>
        <v>#DIV/0!</v>
      </c>
      <c r="H15" s="60" t="e">
        <f t="shared" si="13"/>
        <v>#DIV/0!</v>
      </c>
      <c r="I15" s="60" t="e">
        <f t="shared" si="14"/>
        <v>#DIV/0!</v>
      </c>
      <c r="J15" s="60" t="e">
        <f t="shared" si="15"/>
        <v>#DIV/0!</v>
      </c>
    </row>
    <row r="17" spans="1:10" ht="43.5" customHeight="1" x14ac:dyDescent="0.25">
      <c r="C17" s="118" t="s">
        <v>75</v>
      </c>
      <c r="D17" s="119"/>
      <c r="E17" s="120"/>
    </row>
    <row r="19" spans="1:10" ht="78" customHeight="1" x14ac:dyDescent="0.25">
      <c r="A19" s="115"/>
      <c r="B19" s="115"/>
      <c r="C19" s="115"/>
      <c r="D19" s="115"/>
      <c r="E19" s="115"/>
      <c r="F19" s="115"/>
      <c r="G19" s="115"/>
      <c r="H19" s="115"/>
    </row>
    <row r="22" spans="1:10" ht="75" customHeight="1" x14ac:dyDescent="0.25">
      <c r="A22" s="116" t="s">
        <v>69</v>
      </c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s="53" customFormat="1" ht="22.5" customHeight="1" x14ac:dyDescent="0.25">
      <c r="A23" s="50" t="s">
        <v>38</v>
      </c>
      <c r="B23" s="50"/>
      <c r="C23" s="51">
        <v>5</v>
      </c>
      <c r="D23" s="51">
        <v>3</v>
      </c>
      <c r="E23" s="51">
        <v>1</v>
      </c>
      <c r="F23" s="52">
        <f>0.1*C23</f>
        <v>0.5</v>
      </c>
      <c r="G23" s="64">
        <f>E23/D23*C23</f>
        <v>1.6666666666666665</v>
      </c>
      <c r="H23" s="63">
        <f>IF(G23&lt;F23,F23,G23)</f>
        <v>1.6666666666666665</v>
      </c>
      <c r="I23" s="63">
        <f>H23/C23*1/E23</f>
        <v>0.33333333333333331</v>
      </c>
      <c r="J23" s="63">
        <f>H23/E23</f>
        <v>1.6666666666666665</v>
      </c>
    </row>
    <row r="24" spans="1:10" s="53" customFormat="1" ht="22.5" customHeight="1" x14ac:dyDescent="0.25">
      <c r="A24" s="50"/>
      <c r="B24" s="50"/>
      <c r="C24" s="51"/>
      <c r="D24" s="51"/>
      <c r="E24" s="51"/>
      <c r="F24" s="52">
        <f t="shared" ref="F24:F26" si="16">0.1*C24</f>
        <v>0</v>
      </c>
      <c r="G24" s="64" t="e">
        <f t="shared" ref="G24:G26" si="17">E24/D24*C24</f>
        <v>#DIV/0!</v>
      </c>
      <c r="H24" s="63" t="e">
        <f t="shared" ref="H24:H26" si="18">IF(G24&lt;F24,F24,G24)</f>
        <v>#DIV/0!</v>
      </c>
      <c r="I24" s="63" t="e">
        <f t="shared" ref="I24:I26" si="19">H24/C24*1/E24</f>
        <v>#DIV/0!</v>
      </c>
      <c r="J24" s="63" t="e">
        <f t="shared" ref="J24:J26" si="20">H24/E24</f>
        <v>#DIV/0!</v>
      </c>
    </row>
    <row r="25" spans="1:10" s="53" customFormat="1" ht="22.5" customHeight="1" x14ac:dyDescent="0.25">
      <c r="A25" s="50"/>
      <c r="B25" s="50"/>
      <c r="C25" s="51"/>
      <c r="D25" s="51"/>
      <c r="E25" s="51"/>
      <c r="F25" s="52">
        <f t="shared" si="16"/>
        <v>0</v>
      </c>
      <c r="G25" s="64" t="e">
        <f t="shared" si="17"/>
        <v>#DIV/0!</v>
      </c>
      <c r="H25" s="63" t="e">
        <f t="shared" si="18"/>
        <v>#DIV/0!</v>
      </c>
      <c r="I25" s="63" t="e">
        <f t="shared" si="19"/>
        <v>#DIV/0!</v>
      </c>
      <c r="J25" s="63" t="e">
        <f t="shared" si="20"/>
        <v>#DIV/0!</v>
      </c>
    </row>
    <row r="26" spans="1:10" s="53" customFormat="1" ht="22.5" customHeight="1" x14ac:dyDescent="0.25">
      <c r="A26" s="50"/>
      <c r="B26" s="50"/>
      <c r="C26" s="51"/>
      <c r="D26" s="51"/>
      <c r="E26" s="51"/>
      <c r="F26" s="52">
        <f t="shared" si="16"/>
        <v>0</v>
      </c>
      <c r="G26" s="64" t="e">
        <f t="shared" si="17"/>
        <v>#DIV/0!</v>
      </c>
      <c r="H26" s="63" t="e">
        <f t="shared" si="18"/>
        <v>#DIV/0!</v>
      </c>
      <c r="I26" s="63" t="e">
        <f t="shared" si="19"/>
        <v>#DIV/0!</v>
      </c>
      <c r="J26" s="63" t="e">
        <f t="shared" si="20"/>
        <v>#DIV/0!</v>
      </c>
    </row>
    <row r="27" spans="1:10" s="54" customFormat="1" x14ac:dyDescent="0.25"/>
    <row r="28" spans="1:10" s="55" customFormat="1" x14ac:dyDescent="0.25"/>
    <row r="29" spans="1:10" s="55" customFormat="1" x14ac:dyDescent="0.25"/>
    <row r="30" spans="1:10" s="55" customFormat="1" x14ac:dyDescent="0.25"/>
    <row r="31" spans="1:10" s="55" customFormat="1" x14ac:dyDescent="0.25"/>
    <row r="32" spans="1:10" s="55" customFormat="1" x14ac:dyDescent="0.25"/>
    <row r="33" s="55" customFormat="1" x14ac:dyDescent="0.25"/>
    <row r="34" s="55" customFormat="1" x14ac:dyDescent="0.25"/>
    <row r="35" s="55" customFormat="1" x14ac:dyDescent="0.25"/>
    <row r="36" s="55" customFormat="1" x14ac:dyDescent="0.25"/>
    <row r="37" s="55" customFormat="1" x14ac:dyDescent="0.25"/>
    <row r="38" s="55" customFormat="1" x14ac:dyDescent="0.25"/>
    <row r="39" s="55" customFormat="1" x14ac:dyDescent="0.25"/>
    <row r="40" s="55" customFormat="1" x14ac:dyDescent="0.25"/>
    <row r="41" s="55" customFormat="1" x14ac:dyDescent="0.25"/>
    <row r="42" s="55" customFormat="1" x14ac:dyDescent="0.25"/>
    <row r="43" s="55" customFormat="1" x14ac:dyDescent="0.25"/>
    <row r="44" s="55" customFormat="1" x14ac:dyDescent="0.25"/>
    <row r="45" s="55" customFormat="1" x14ac:dyDescent="0.25"/>
    <row r="46" s="55" customFormat="1" x14ac:dyDescent="0.25"/>
    <row r="47" s="55" customFormat="1" x14ac:dyDescent="0.25"/>
    <row r="48" s="55" customFormat="1" x14ac:dyDescent="0.25"/>
    <row r="49" s="55" customFormat="1" x14ac:dyDescent="0.25"/>
    <row r="50" s="55" customFormat="1" x14ac:dyDescent="0.25"/>
    <row r="51" s="55" customFormat="1" x14ac:dyDescent="0.25"/>
    <row r="52" s="55" customFormat="1" x14ac:dyDescent="0.25"/>
    <row r="53" s="55" customFormat="1" x14ac:dyDescent="0.25"/>
    <row r="54" s="55" customFormat="1" x14ac:dyDescent="0.25"/>
    <row r="55" s="55" customFormat="1" x14ac:dyDescent="0.25"/>
    <row r="56" s="55" customFormat="1" x14ac:dyDescent="0.25"/>
    <row r="57" s="55" customFormat="1" x14ac:dyDescent="0.25"/>
    <row r="58" s="55" customFormat="1" x14ac:dyDescent="0.25"/>
    <row r="59" s="55" customFormat="1" x14ac:dyDescent="0.25"/>
    <row r="60" s="55" customFormat="1" x14ac:dyDescent="0.25"/>
    <row r="61" s="55" customFormat="1" x14ac:dyDescent="0.25"/>
    <row r="62" s="55" customFormat="1" x14ac:dyDescent="0.25"/>
    <row r="63" s="55" customFormat="1" x14ac:dyDescent="0.25"/>
    <row r="64" s="55" customFormat="1" x14ac:dyDescent="0.25"/>
    <row r="65" s="55" customFormat="1" x14ac:dyDescent="0.25"/>
    <row r="66" s="55" customFormat="1" x14ac:dyDescent="0.25"/>
    <row r="67" s="55" customFormat="1" x14ac:dyDescent="0.25"/>
    <row r="68" s="55" customFormat="1" x14ac:dyDescent="0.25"/>
    <row r="69" s="55" customFormat="1" x14ac:dyDescent="0.25"/>
    <row r="70" s="55" customFormat="1" x14ac:dyDescent="0.25"/>
    <row r="71" s="55" customFormat="1" x14ac:dyDescent="0.25"/>
    <row r="72" s="55" customFormat="1" x14ac:dyDescent="0.25"/>
    <row r="73" s="55" customFormat="1" x14ac:dyDescent="0.25"/>
    <row r="74" s="55" customFormat="1" x14ac:dyDescent="0.25"/>
  </sheetData>
  <mergeCells count="6">
    <mergeCell ref="A3:B3"/>
    <mergeCell ref="D3:F3"/>
    <mergeCell ref="A4:J4"/>
    <mergeCell ref="A19:H19"/>
    <mergeCell ref="A22:J22"/>
    <mergeCell ref="C17:E17"/>
  </mergeCells>
  <dataValidations count="1">
    <dataValidation type="list" allowBlank="1" showInputMessage="1" showErrorMessage="1" sqref="C3" xr:uid="{00000000-0002-0000-0100-000000000000}">
      <formula1>"asystent, adiunkt, adiunkt z habilitacją, profesor nadzw.(prof. uczelni), profesor zw., inne"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showGridLines="0" topLeftCell="A25" zoomScale="90" zoomScaleNormal="90" workbookViewId="0">
      <selection activeCell="D29" sqref="D29"/>
    </sheetView>
  </sheetViews>
  <sheetFormatPr defaultRowHeight="15" x14ac:dyDescent="0.25"/>
  <cols>
    <col min="1" max="10" width="28.5703125" customWidth="1"/>
  </cols>
  <sheetData>
    <row r="1" spans="1:10" x14ac:dyDescent="0.25">
      <c r="A1" s="10"/>
      <c r="B1" s="10"/>
      <c r="C1" s="10"/>
    </row>
    <row r="2" spans="1:10" ht="21" x14ac:dyDescent="0.35">
      <c r="A2" s="11" t="s">
        <v>60</v>
      </c>
      <c r="B2" s="11"/>
      <c r="C2" s="12" t="s">
        <v>59</v>
      </c>
      <c r="D2" s="13" t="s">
        <v>61</v>
      </c>
      <c r="E2" s="13"/>
      <c r="F2" s="13"/>
    </row>
    <row r="3" spans="1:10" ht="21" x14ac:dyDescent="0.35">
      <c r="A3" s="113"/>
      <c r="B3" s="113"/>
      <c r="C3" s="12"/>
      <c r="D3" s="114"/>
      <c r="E3" s="114"/>
      <c r="F3" s="114"/>
    </row>
    <row r="4" spans="1:10" s="1" customFormat="1" ht="75" customHeight="1" x14ac:dyDescent="0.25">
      <c r="A4" s="121" t="s">
        <v>70</v>
      </c>
      <c r="B4" s="121"/>
      <c r="C4" s="121"/>
      <c r="D4" s="121"/>
      <c r="E4" s="121"/>
      <c r="F4" s="121"/>
      <c r="G4" s="121"/>
      <c r="H4" s="121"/>
      <c r="I4" s="121"/>
      <c r="J4" s="122"/>
    </row>
    <row r="5" spans="1:10" s="1" customFormat="1" ht="126.75" customHeight="1" x14ac:dyDescent="0.25">
      <c r="A5" s="32" t="s">
        <v>27</v>
      </c>
      <c r="B5" s="32" t="s">
        <v>56</v>
      </c>
      <c r="C5" s="28" t="s">
        <v>35</v>
      </c>
      <c r="D5" s="28" t="s">
        <v>65</v>
      </c>
      <c r="E5" s="27" t="s">
        <v>57</v>
      </c>
      <c r="F5" s="28" t="s">
        <v>11</v>
      </c>
      <c r="G5" s="28" t="s">
        <v>31</v>
      </c>
      <c r="H5" s="28" t="s">
        <v>66</v>
      </c>
      <c r="I5" s="28" t="s">
        <v>33</v>
      </c>
      <c r="J5" s="28" t="s">
        <v>54</v>
      </c>
    </row>
    <row r="6" spans="1:10" s="1" customFormat="1" ht="22.5" customHeight="1" x14ac:dyDescent="0.25">
      <c r="A6" s="30" t="s">
        <v>39</v>
      </c>
      <c r="B6" s="26"/>
      <c r="C6" s="15">
        <v>140</v>
      </c>
      <c r="D6" s="15">
        <v>8</v>
      </c>
      <c r="E6" s="15">
        <v>4</v>
      </c>
      <c r="F6" s="16" t="s">
        <v>14</v>
      </c>
      <c r="G6" s="16">
        <f>C6</f>
        <v>140</v>
      </c>
      <c r="H6" s="23">
        <f>G6</f>
        <v>140</v>
      </c>
      <c r="I6" s="23">
        <f>H6/C6*1/E6</f>
        <v>0.25</v>
      </c>
      <c r="J6" s="23">
        <f>H6/E6</f>
        <v>35</v>
      </c>
    </row>
    <row r="7" spans="1:10" s="1" customFormat="1" ht="22.5" customHeight="1" x14ac:dyDescent="0.25">
      <c r="A7" s="30"/>
      <c r="B7" s="26"/>
      <c r="C7" s="15"/>
      <c r="D7" s="15"/>
      <c r="E7" s="15"/>
      <c r="F7" s="16" t="s">
        <v>14</v>
      </c>
      <c r="G7" s="16">
        <f t="shared" ref="G7:G10" si="0">C7</f>
        <v>0</v>
      </c>
      <c r="H7" s="23">
        <f t="shared" ref="H7:H10" si="1">G7</f>
        <v>0</v>
      </c>
      <c r="I7" s="23" t="e">
        <f t="shared" ref="I7:I10" si="2">H7/C7*1/E7</f>
        <v>#DIV/0!</v>
      </c>
      <c r="J7" s="23" t="e">
        <f t="shared" ref="J7:J10" si="3">H7/E7</f>
        <v>#DIV/0!</v>
      </c>
    </row>
    <row r="8" spans="1:10" s="1" customFormat="1" ht="22.5" customHeight="1" x14ac:dyDescent="0.25">
      <c r="A8" s="30"/>
      <c r="B8" s="26"/>
      <c r="C8" s="15"/>
      <c r="D8" s="15"/>
      <c r="E8" s="15"/>
      <c r="F8" s="16" t="s">
        <v>14</v>
      </c>
      <c r="G8" s="16">
        <f t="shared" si="0"/>
        <v>0</v>
      </c>
      <c r="H8" s="23">
        <f t="shared" si="1"/>
        <v>0</v>
      </c>
      <c r="I8" s="23" t="e">
        <f t="shared" si="2"/>
        <v>#DIV/0!</v>
      </c>
      <c r="J8" s="23" t="e">
        <f t="shared" si="3"/>
        <v>#DIV/0!</v>
      </c>
    </row>
    <row r="9" spans="1:10" s="1" customFormat="1" ht="22.5" customHeight="1" x14ac:dyDescent="0.25">
      <c r="A9" s="30"/>
      <c r="B9" s="26"/>
      <c r="C9" s="15"/>
      <c r="D9" s="15"/>
      <c r="E9" s="15"/>
      <c r="F9" s="16" t="s">
        <v>14</v>
      </c>
      <c r="G9" s="16">
        <f t="shared" si="0"/>
        <v>0</v>
      </c>
      <c r="H9" s="23">
        <f t="shared" si="1"/>
        <v>0</v>
      </c>
      <c r="I9" s="23" t="e">
        <f t="shared" si="2"/>
        <v>#DIV/0!</v>
      </c>
      <c r="J9" s="23" t="e">
        <f t="shared" si="3"/>
        <v>#DIV/0!</v>
      </c>
    </row>
    <row r="10" spans="1:10" s="1" customFormat="1" ht="22.5" customHeight="1" x14ac:dyDescent="0.25">
      <c r="A10" s="30"/>
      <c r="B10" s="26"/>
      <c r="C10" s="33"/>
      <c r="D10" s="33"/>
      <c r="E10" s="33"/>
      <c r="F10" s="34" t="s">
        <v>14</v>
      </c>
      <c r="G10" s="34">
        <f t="shared" si="0"/>
        <v>0</v>
      </c>
      <c r="H10" s="58">
        <f t="shared" si="1"/>
        <v>0</v>
      </c>
      <c r="I10" s="58" t="e">
        <f t="shared" si="2"/>
        <v>#DIV/0!</v>
      </c>
      <c r="J10" s="58" t="e">
        <f t="shared" si="3"/>
        <v>#DIV/0!</v>
      </c>
    </row>
    <row r="11" spans="1:10" s="41" customFormat="1" ht="22.5" customHeight="1" x14ac:dyDescent="0.25">
      <c r="A11" s="35" t="s">
        <v>40</v>
      </c>
      <c r="B11" s="36"/>
      <c r="C11" s="37">
        <v>70</v>
      </c>
      <c r="D11" s="37">
        <v>9</v>
      </c>
      <c r="E11" s="37">
        <v>3</v>
      </c>
      <c r="F11" s="38">
        <f>0.1*C11</f>
        <v>7</v>
      </c>
      <c r="G11" s="39">
        <f>SQRT(E11/D11)*C11</f>
        <v>40.414518843273804</v>
      </c>
      <c r="H11" s="40">
        <f>IF(G11&lt;F11,F11,G11)</f>
        <v>40.414518843273804</v>
      </c>
      <c r="I11" s="40">
        <f>H11/C11*1/E11</f>
        <v>0.19245008972987523</v>
      </c>
      <c r="J11" s="40">
        <f>H11/E11</f>
        <v>13.471506281091267</v>
      </c>
    </row>
    <row r="12" spans="1:10" s="1" customFormat="1" ht="22.5" customHeight="1" x14ac:dyDescent="0.25">
      <c r="A12" s="30"/>
      <c r="B12" s="26"/>
      <c r="C12" s="15"/>
      <c r="D12" s="15"/>
      <c r="E12" s="15"/>
      <c r="F12" s="16">
        <f t="shared" ref="F12:F15" si="4">0.1*C12</f>
        <v>0</v>
      </c>
      <c r="G12" s="17" t="e">
        <f t="shared" ref="G12:G15" si="5">SQRT(E12/D12)*C12</f>
        <v>#DIV/0!</v>
      </c>
      <c r="H12" s="40" t="e">
        <f t="shared" ref="H12:H15" si="6">IF(G12&lt;F12,F12,G12)</f>
        <v>#DIV/0!</v>
      </c>
      <c r="I12" s="23" t="e">
        <f t="shared" ref="I12:I15" si="7">H12/C12*1/E12</f>
        <v>#DIV/0!</v>
      </c>
      <c r="J12" s="23" t="e">
        <f t="shared" ref="J12:J15" si="8">H12/E12</f>
        <v>#DIV/0!</v>
      </c>
    </row>
    <row r="13" spans="1:10" s="1" customFormat="1" ht="22.5" customHeight="1" x14ac:dyDescent="0.25">
      <c r="A13" s="30"/>
      <c r="B13" s="26"/>
      <c r="C13" s="15"/>
      <c r="D13" s="15"/>
      <c r="E13" s="15"/>
      <c r="F13" s="16">
        <f t="shared" si="4"/>
        <v>0</v>
      </c>
      <c r="G13" s="17" t="e">
        <f t="shared" si="5"/>
        <v>#DIV/0!</v>
      </c>
      <c r="H13" s="40" t="e">
        <f t="shared" si="6"/>
        <v>#DIV/0!</v>
      </c>
      <c r="I13" s="23" t="e">
        <f t="shared" si="7"/>
        <v>#DIV/0!</v>
      </c>
      <c r="J13" s="23" t="e">
        <f t="shared" si="8"/>
        <v>#DIV/0!</v>
      </c>
    </row>
    <row r="14" spans="1:10" s="1" customFormat="1" ht="22.5" customHeight="1" x14ac:dyDescent="0.25">
      <c r="A14" s="30"/>
      <c r="B14" s="26"/>
      <c r="C14" s="15"/>
      <c r="D14" s="15"/>
      <c r="E14" s="15"/>
      <c r="F14" s="16">
        <f t="shared" si="4"/>
        <v>0</v>
      </c>
      <c r="G14" s="17" t="e">
        <f t="shared" si="5"/>
        <v>#DIV/0!</v>
      </c>
      <c r="H14" s="40" t="e">
        <f t="shared" si="6"/>
        <v>#DIV/0!</v>
      </c>
      <c r="I14" s="23" t="e">
        <f t="shared" si="7"/>
        <v>#DIV/0!</v>
      </c>
      <c r="J14" s="23" t="e">
        <f t="shared" si="8"/>
        <v>#DIV/0!</v>
      </c>
    </row>
    <row r="15" spans="1:10" s="1" customFormat="1" ht="22.5" customHeight="1" x14ac:dyDescent="0.25">
      <c r="A15" s="30"/>
      <c r="B15" s="26"/>
      <c r="C15" s="33"/>
      <c r="D15" s="33"/>
      <c r="E15" s="33"/>
      <c r="F15" s="34">
        <f t="shared" si="4"/>
        <v>0</v>
      </c>
      <c r="G15" s="42" t="e">
        <f t="shared" si="5"/>
        <v>#DIV/0!</v>
      </c>
      <c r="H15" s="56" t="e">
        <f t="shared" si="6"/>
        <v>#DIV/0!</v>
      </c>
      <c r="I15" s="58" t="e">
        <f t="shared" si="7"/>
        <v>#DIV/0!</v>
      </c>
      <c r="J15" s="58" t="e">
        <f t="shared" si="8"/>
        <v>#DIV/0!</v>
      </c>
    </row>
    <row r="16" spans="1:10" s="41" customFormat="1" ht="22.5" customHeight="1" x14ac:dyDescent="0.25">
      <c r="A16" s="35">
        <v>20</v>
      </c>
      <c r="B16" s="36"/>
      <c r="C16" s="37">
        <v>20</v>
      </c>
      <c r="D16" s="37">
        <v>11</v>
      </c>
      <c r="E16" s="37">
        <v>1</v>
      </c>
      <c r="F16" s="38">
        <f>0.1*C16</f>
        <v>2</v>
      </c>
      <c r="G16" s="43">
        <f>E16/D16*C16</f>
        <v>1.8181818181818183</v>
      </c>
      <c r="H16" s="40">
        <f>IF(G16&lt;F16,F16,G16)</f>
        <v>2</v>
      </c>
      <c r="I16" s="40">
        <f t="shared" ref="I16" si="9">H16/C16*1/E16</f>
        <v>0.1</v>
      </c>
      <c r="J16" s="40">
        <f t="shared" ref="J16" si="10">H16/E16</f>
        <v>2</v>
      </c>
    </row>
    <row r="17" spans="1:10" s="1" customFormat="1" ht="22.5" customHeight="1" x14ac:dyDescent="0.25">
      <c r="A17" s="30"/>
      <c r="B17" s="26"/>
      <c r="C17" s="15"/>
      <c r="D17" s="15"/>
      <c r="E17" s="15"/>
      <c r="F17" s="16">
        <f t="shared" ref="F17:F20" si="11">0.1*C17</f>
        <v>0</v>
      </c>
      <c r="G17" s="17" t="e">
        <f t="shared" ref="G17:G20" si="12">E17/D17*C17</f>
        <v>#DIV/0!</v>
      </c>
      <c r="H17" s="40" t="e">
        <f t="shared" ref="H17:H20" si="13">IF(G17&lt;F17,F17,G17)</f>
        <v>#DIV/0!</v>
      </c>
      <c r="I17" s="23" t="e">
        <f t="shared" ref="I17:I20" si="14">H17/C17*1/E17</f>
        <v>#DIV/0!</v>
      </c>
      <c r="J17" s="23" t="e">
        <f t="shared" ref="J17:J20" si="15">H17/E17</f>
        <v>#DIV/0!</v>
      </c>
    </row>
    <row r="18" spans="1:10" s="1" customFormat="1" ht="22.5" customHeight="1" x14ac:dyDescent="0.25">
      <c r="A18" s="30"/>
      <c r="B18" s="26"/>
      <c r="C18" s="15"/>
      <c r="D18" s="15"/>
      <c r="E18" s="15"/>
      <c r="F18" s="16">
        <f t="shared" si="11"/>
        <v>0</v>
      </c>
      <c r="G18" s="17" t="e">
        <f t="shared" si="12"/>
        <v>#DIV/0!</v>
      </c>
      <c r="H18" s="40" t="e">
        <f t="shared" si="13"/>
        <v>#DIV/0!</v>
      </c>
      <c r="I18" s="23" t="e">
        <f t="shared" si="14"/>
        <v>#DIV/0!</v>
      </c>
      <c r="J18" s="23" t="e">
        <f t="shared" si="15"/>
        <v>#DIV/0!</v>
      </c>
    </row>
    <row r="19" spans="1:10" s="1" customFormat="1" ht="22.5" customHeight="1" x14ac:dyDescent="0.25">
      <c r="A19" s="30"/>
      <c r="B19" s="26"/>
      <c r="C19" s="15"/>
      <c r="D19" s="15"/>
      <c r="E19" s="15"/>
      <c r="F19" s="16">
        <f t="shared" si="11"/>
        <v>0</v>
      </c>
      <c r="G19" s="17" t="e">
        <f t="shared" si="12"/>
        <v>#DIV/0!</v>
      </c>
      <c r="H19" s="40" t="e">
        <f t="shared" si="13"/>
        <v>#DIV/0!</v>
      </c>
      <c r="I19" s="23" t="e">
        <f t="shared" si="14"/>
        <v>#DIV/0!</v>
      </c>
      <c r="J19" s="23" t="e">
        <f t="shared" si="15"/>
        <v>#DIV/0!</v>
      </c>
    </row>
    <row r="20" spans="1:10" s="1" customFormat="1" ht="22.5" customHeight="1" x14ac:dyDescent="0.25">
      <c r="A20" s="30"/>
      <c r="B20" s="26"/>
      <c r="C20" s="15"/>
      <c r="D20" s="15"/>
      <c r="E20" s="15"/>
      <c r="F20" s="16">
        <f t="shared" si="11"/>
        <v>0</v>
      </c>
      <c r="G20" s="17" t="e">
        <f t="shared" si="12"/>
        <v>#DIV/0!</v>
      </c>
      <c r="H20" s="40" t="e">
        <f t="shared" si="13"/>
        <v>#DIV/0!</v>
      </c>
      <c r="I20" s="23" t="e">
        <f t="shared" si="14"/>
        <v>#DIV/0!</v>
      </c>
      <c r="J20" s="23" t="e">
        <f t="shared" si="15"/>
        <v>#DIV/0!</v>
      </c>
    </row>
    <row r="22" spans="1:10" ht="53.25" customHeight="1" x14ac:dyDescent="0.25">
      <c r="C22" s="123" t="s">
        <v>58</v>
      </c>
      <c r="D22" s="123"/>
      <c r="E22" s="123"/>
    </row>
    <row r="33" spans="1:10" s="1" customFormat="1" ht="75" customHeight="1" x14ac:dyDescent="0.25">
      <c r="A33" s="121" t="s">
        <v>71</v>
      </c>
      <c r="B33" s="121"/>
      <c r="C33" s="121"/>
      <c r="D33" s="121"/>
      <c r="E33" s="121"/>
      <c r="F33" s="121"/>
      <c r="G33" s="121"/>
      <c r="H33" s="121"/>
      <c r="I33" s="121"/>
      <c r="J33" s="122"/>
    </row>
    <row r="34" spans="1:10" s="1" customFormat="1" ht="22.5" customHeight="1" x14ac:dyDescent="0.25">
      <c r="A34" s="26" t="s">
        <v>38</v>
      </c>
      <c r="B34" s="26"/>
      <c r="C34" s="44">
        <v>5</v>
      </c>
      <c r="D34" s="44">
        <v>11</v>
      </c>
      <c r="E34" s="44">
        <v>1</v>
      </c>
      <c r="F34" s="20">
        <f>10%*C34</f>
        <v>0.5</v>
      </c>
      <c r="G34" s="21">
        <f>E34/D34*C34</f>
        <v>0.45454545454545459</v>
      </c>
      <c r="H34" s="59">
        <f>IF(G34&lt;F34,F34,G34)</f>
        <v>0.5</v>
      </c>
      <c r="I34" s="59">
        <f>H34/C34*1/E34</f>
        <v>0.1</v>
      </c>
      <c r="J34" s="59">
        <f>H34/E34</f>
        <v>0.5</v>
      </c>
    </row>
    <row r="35" spans="1:10" s="22" customFormat="1" ht="22.5" customHeight="1" x14ac:dyDescent="0.25">
      <c r="A35" s="31"/>
      <c r="B35" s="31"/>
      <c r="C35" s="9"/>
      <c r="D35" s="9"/>
      <c r="E35" s="9"/>
      <c r="F35" s="20">
        <f t="shared" ref="F35:F36" si="16">10%*C35</f>
        <v>0</v>
      </c>
      <c r="G35" s="21" t="e">
        <f t="shared" ref="G35:G36" si="17">E35/D35*C35</f>
        <v>#DIV/0!</v>
      </c>
      <c r="H35" s="59" t="e">
        <f t="shared" ref="H35:H36" si="18">IF(G35&lt;F35,F35,G35)</f>
        <v>#DIV/0!</v>
      </c>
      <c r="I35" s="59" t="e">
        <f t="shared" ref="I35:I36" si="19">H35/C35*1/E35</f>
        <v>#DIV/0!</v>
      </c>
      <c r="J35" s="59" t="e">
        <f t="shared" ref="J35:J36" si="20">H35/E35</f>
        <v>#DIV/0!</v>
      </c>
    </row>
    <row r="36" spans="1:10" s="22" customFormat="1" ht="22.5" customHeight="1" x14ac:dyDescent="0.25">
      <c r="A36" s="31"/>
      <c r="B36" s="31"/>
      <c r="C36" s="9"/>
      <c r="D36" s="9"/>
      <c r="E36" s="9"/>
      <c r="F36" s="20">
        <f t="shared" si="16"/>
        <v>0</v>
      </c>
      <c r="G36" s="21" t="e">
        <f t="shared" si="17"/>
        <v>#DIV/0!</v>
      </c>
      <c r="H36" s="59" t="e">
        <f t="shared" si="18"/>
        <v>#DIV/0!</v>
      </c>
      <c r="I36" s="59" t="e">
        <f t="shared" si="19"/>
        <v>#DIV/0!</v>
      </c>
      <c r="J36" s="59" t="e">
        <f t="shared" si="20"/>
        <v>#DIV/0!</v>
      </c>
    </row>
  </sheetData>
  <mergeCells count="5">
    <mergeCell ref="A4:J4"/>
    <mergeCell ref="A33:J33"/>
    <mergeCell ref="C22:E22"/>
    <mergeCell ref="A3:B3"/>
    <mergeCell ref="D3:F3"/>
  </mergeCells>
  <dataValidations count="1">
    <dataValidation type="list" allowBlank="1" showInputMessage="1" showErrorMessage="1" sqref="C3" xr:uid="{00000000-0002-0000-0200-000000000000}">
      <formula1>"asystent, adiunkt, adiunkt z habilitacją, profesor nadzw.(prof. uczelni), profesor zw., inne"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"/>
  <sheetViews>
    <sheetView showGridLines="0" tabSelected="1" topLeftCell="A16" workbookViewId="0">
      <selection activeCell="E9" sqref="E9"/>
    </sheetView>
  </sheetViews>
  <sheetFormatPr defaultRowHeight="15" x14ac:dyDescent="0.25"/>
  <cols>
    <col min="1" max="9" width="28.5703125" customWidth="1"/>
    <col min="10" max="10" width="18.85546875" customWidth="1"/>
  </cols>
  <sheetData>
    <row r="1" spans="1:10" x14ac:dyDescent="0.25">
      <c r="A1" s="10"/>
      <c r="B1" s="10"/>
      <c r="C1" s="10"/>
    </row>
    <row r="2" spans="1:10" ht="21" x14ac:dyDescent="0.35">
      <c r="A2" s="11" t="s">
        <v>60</v>
      </c>
      <c r="B2" s="11"/>
      <c r="C2" s="12" t="s">
        <v>59</v>
      </c>
      <c r="D2" s="13" t="s">
        <v>61</v>
      </c>
      <c r="E2" s="13"/>
      <c r="F2" s="13"/>
    </row>
    <row r="3" spans="1:10" ht="21" x14ac:dyDescent="0.35">
      <c r="A3" s="113"/>
      <c r="B3" s="113"/>
      <c r="C3" s="12"/>
      <c r="D3" s="114"/>
      <c r="E3" s="114"/>
      <c r="F3" s="114"/>
    </row>
    <row r="5" spans="1:10" ht="75" customHeight="1" x14ac:dyDescent="0.25">
      <c r="A5" s="122" t="s">
        <v>42</v>
      </c>
      <c r="B5" s="126"/>
      <c r="C5" s="126"/>
      <c r="D5" s="126"/>
      <c r="E5" s="126"/>
      <c r="F5" s="126"/>
      <c r="G5" s="126"/>
      <c r="H5" s="126"/>
      <c r="I5" s="126"/>
    </row>
    <row r="6" spans="1:10" ht="126.75" customHeight="1" x14ac:dyDescent="0.25">
      <c r="A6" s="29" t="s">
        <v>10</v>
      </c>
      <c r="B6" s="29" t="s">
        <v>62</v>
      </c>
      <c r="C6" s="29" t="s">
        <v>35</v>
      </c>
      <c r="D6" s="29" t="s">
        <v>63</v>
      </c>
      <c r="E6" s="29" t="s">
        <v>64</v>
      </c>
      <c r="F6" s="29" t="s">
        <v>11</v>
      </c>
      <c r="G6" s="29" t="s">
        <v>12</v>
      </c>
      <c r="H6" s="29" t="s">
        <v>32</v>
      </c>
      <c r="I6" s="29" t="s">
        <v>34</v>
      </c>
      <c r="J6" s="29" t="s">
        <v>54</v>
      </c>
    </row>
    <row r="7" spans="1:10" ht="22.5" customHeight="1" x14ac:dyDescent="0.25">
      <c r="A7" s="29" t="s">
        <v>15</v>
      </c>
      <c r="B7" s="29"/>
      <c r="C7" s="18">
        <v>200</v>
      </c>
      <c r="D7" s="18">
        <v>1</v>
      </c>
      <c r="E7" s="18">
        <v>1</v>
      </c>
      <c r="F7" s="7" t="s">
        <v>14</v>
      </c>
      <c r="G7" s="8">
        <f>C7</f>
        <v>200</v>
      </c>
      <c r="H7" s="57">
        <f>G7</f>
        <v>200</v>
      </c>
      <c r="I7" s="57">
        <f>G7/C7*1/E7</f>
        <v>1</v>
      </c>
      <c r="J7" s="57">
        <f>G7/E7</f>
        <v>200</v>
      </c>
    </row>
    <row r="8" spans="1:10" ht="22.5" customHeight="1" x14ac:dyDescent="0.25">
      <c r="A8" s="29"/>
      <c r="B8" s="29"/>
      <c r="C8" s="18"/>
      <c r="D8" s="18"/>
      <c r="E8" s="18"/>
      <c r="F8" s="7" t="s">
        <v>14</v>
      </c>
      <c r="G8" s="8">
        <f t="shared" ref="G8:G9" si="0">C8</f>
        <v>0</v>
      </c>
      <c r="H8" s="57">
        <f t="shared" ref="H8:H9" si="1">G8</f>
        <v>0</v>
      </c>
      <c r="I8" s="57" t="e">
        <f t="shared" ref="I8:I9" si="2">G8/C8*1/E8</f>
        <v>#DIV/0!</v>
      </c>
      <c r="J8" s="57" t="e">
        <f t="shared" ref="J8:J9" si="3">G8/E8</f>
        <v>#DIV/0!</v>
      </c>
    </row>
    <row r="9" spans="1:10" ht="22.5" customHeight="1" x14ac:dyDescent="0.25">
      <c r="A9" s="29"/>
      <c r="B9" s="29"/>
      <c r="C9" s="18"/>
      <c r="D9" s="18"/>
      <c r="E9" s="18"/>
      <c r="F9" s="7" t="s">
        <v>14</v>
      </c>
      <c r="G9" s="8">
        <f t="shared" si="0"/>
        <v>0</v>
      </c>
      <c r="H9" s="57">
        <f t="shared" si="1"/>
        <v>0</v>
      </c>
      <c r="I9" s="57" t="e">
        <f t="shared" si="2"/>
        <v>#DIV/0!</v>
      </c>
      <c r="J9" s="57" t="e">
        <f t="shared" si="3"/>
        <v>#DIV/0!</v>
      </c>
    </row>
    <row r="10" spans="1:10" ht="22.5" customHeight="1" x14ac:dyDescent="0.25">
      <c r="A10" s="29" t="s">
        <v>16</v>
      </c>
      <c r="B10" s="29"/>
      <c r="C10" s="18">
        <v>100</v>
      </c>
      <c r="D10" s="18">
        <v>3</v>
      </c>
      <c r="E10" s="18">
        <v>2</v>
      </c>
      <c r="F10" s="7" t="s">
        <v>14</v>
      </c>
      <c r="G10" s="8">
        <f>C10</f>
        <v>100</v>
      </c>
      <c r="H10" s="57">
        <f>G10</f>
        <v>100</v>
      </c>
      <c r="I10" s="57">
        <f>G10/C10*1/E10</f>
        <v>0.5</v>
      </c>
      <c r="J10" s="57">
        <f>G10/E10</f>
        <v>50</v>
      </c>
    </row>
    <row r="11" spans="1:10" ht="22.5" customHeight="1" x14ac:dyDescent="0.25">
      <c r="A11" s="29"/>
      <c r="B11" s="29"/>
      <c r="C11" s="18"/>
      <c r="D11" s="18"/>
      <c r="E11" s="18"/>
      <c r="F11" s="7" t="s">
        <v>14</v>
      </c>
      <c r="G11" s="8">
        <f t="shared" ref="G11:G12" si="4">C11</f>
        <v>0</v>
      </c>
      <c r="H11" s="57">
        <f t="shared" ref="H11:H12" si="5">G11</f>
        <v>0</v>
      </c>
      <c r="I11" s="57" t="e">
        <f t="shared" ref="I11:I12" si="6">G11/C11*1/E11</f>
        <v>#DIV/0!</v>
      </c>
      <c r="J11" s="57" t="e">
        <f t="shared" ref="J11:J12" si="7">G11/E11</f>
        <v>#DIV/0!</v>
      </c>
    </row>
    <row r="12" spans="1:10" ht="22.5" customHeight="1" x14ac:dyDescent="0.25">
      <c r="A12" s="29"/>
      <c r="B12" s="29"/>
      <c r="C12" s="18"/>
      <c r="D12" s="18"/>
      <c r="E12" s="18"/>
      <c r="F12" s="7" t="s">
        <v>14</v>
      </c>
      <c r="G12" s="8">
        <f t="shared" si="4"/>
        <v>0</v>
      </c>
      <c r="H12" s="57">
        <f t="shared" si="5"/>
        <v>0</v>
      </c>
      <c r="I12" s="57" t="e">
        <f t="shared" si="6"/>
        <v>#DIV/0!</v>
      </c>
      <c r="J12" s="57" t="e">
        <f t="shared" si="7"/>
        <v>#DIV/0!</v>
      </c>
    </row>
    <row r="13" spans="1:10" ht="22.5" customHeight="1" x14ac:dyDescent="0.25">
      <c r="A13" s="29" t="s">
        <v>17</v>
      </c>
      <c r="B13" s="29"/>
      <c r="C13" s="18">
        <v>50</v>
      </c>
      <c r="D13" s="18">
        <v>3</v>
      </c>
      <c r="E13" s="18">
        <v>1</v>
      </c>
      <c r="F13" s="7" t="s">
        <v>14</v>
      </c>
      <c r="G13" s="8">
        <f t="shared" ref="G13" si="8">C13</f>
        <v>50</v>
      </c>
      <c r="H13" s="57">
        <f t="shared" ref="H13" si="9">G13</f>
        <v>50</v>
      </c>
      <c r="I13" s="57">
        <f>G13/C13*1/E13</f>
        <v>1</v>
      </c>
      <c r="J13" s="57">
        <f>G13/E13</f>
        <v>50</v>
      </c>
    </row>
    <row r="14" spans="1:10" ht="22.5" customHeight="1" x14ac:dyDescent="0.25">
      <c r="A14" s="29"/>
      <c r="B14" s="29"/>
      <c r="C14" s="18"/>
      <c r="D14" s="18"/>
      <c r="E14" s="18"/>
      <c r="F14" s="7" t="s">
        <v>14</v>
      </c>
      <c r="G14" s="8">
        <f t="shared" ref="G14:G15" si="10">C14</f>
        <v>0</v>
      </c>
      <c r="H14" s="57">
        <f t="shared" ref="H14:H15" si="11">G14</f>
        <v>0</v>
      </c>
      <c r="I14" s="57" t="e">
        <f t="shared" ref="I14:I15" si="12">G14/C14*1/E14</f>
        <v>#DIV/0!</v>
      </c>
      <c r="J14" s="57" t="e">
        <f t="shared" ref="J14:J15" si="13">G14/E14</f>
        <v>#DIV/0!</v>
      </c>
    </row>
    <row r="15" spans="1:10" ht="22.5" customHeight="1" x14ac:dyDescent="0.25">
      <c r="A15" s="29"/>
      <c r="B15" s="29"/>
      <c r="C15" s="18"/>
      <c r="D15" s="18"/>
      <c r="E15" s="18"/>
      <c r="F15" s="7" t="s">
        <v>14</v>
      </c>
      <c r="G15" s="8">
        <f t="shared" si="10"/>
        <v>0</v>
      </c>
      <c r="H15" s="57">
        <f t="shared" si="11"/>
        <v>0</v>
      </c>
      <c r="I15" s="57" t="e">
        <f t="shared" si="12"/>
        <v>#DIV/0!</v>
      </c>
      <c r="J15" s="57" t="e">
        <f t="shared" si="13"/>
        <v>#DIV/0!</v>
      </c>
    </row>
    <row r="16" spans="1:10" ht="22.5" customHeight="1" x14ac:dyDescent="0.25">
      <c r="A16" s="124" t="s">
        <v>77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75" customHeight="1" x14ac:dyDescent="0.25">
      <c r="A17" s="127" t="s">
        <v>43</v>
      </c>
      <c r="B17" s="127"/>
      <c r="C17" s="127"/>
      <c r="D17" s="127"/>
      <c r="E17" s="127"/>
      <c r="F17" s="127"/>
      <c r="G17" s="127"/>
      <c r="H17" s="127"/>
      <c r="I17" s="128"/>
    </row>
    <row r="18" spans="1:10" ht="126.75" customHeight="1" x14ac:dyDescent="0.25">
      <c r="A18" s="29" t="s">
        <v>10</v>
      </c>
      <c r="B18" s="29" t="s">
        <v>62</v>
      </c>
      <c r="C18" s="29" t="s">
        <v>36</v>
      </c>
      <c r="D18" s="29" t="s">
        <v>63</v>
      </c>
      <c r="E18" s="29" t="s">
        <v>64</v>
      </c>
      <c r="F18" s="29" t="s">
        <v>11</v>
      </c>
      <c r="G18" s="29" t="s">
        <v>12</v>
      </c>
      <c r="H18" s="29" t="s">
        <v>32</v>
      </c>
      <c r="I18" s="29" t="s">
        <v>33</v>
      </c>
      <c r="J18" s="29" t="s">
        <v>54</v>
      </c>
    </row>
    <row r="19" spans="1:10" ht="22.5" customHeight="1" x14ac:dyDescent="0.25">
      <c r="A19" s="29" t="s">
        <v>15</v>
      </c>
      <c r="B19" s="29"/>
      <c r="C19" s="18">
        <v>80</v>
      </c>
      <c r="D19" s="18">
        <v>4</v>
      </c>
      <c r="E19" s="18">
        <v>3</v>
      </c>
      <c r="F19" s="7">
        <f>10%*C19</f>
        <v>8</v>
      </c>
      <c r="G19" s="8">
        <f>SQRT(E19/D19)*C19</f>
        <v>69.282032302755084</v>
      </c>
      <c r="H19" s="57">
        <f>IF(G19&lt;F19,F19,G19)</f>
        <v>69.282032302755084</v>
      </c>
      <c r="I19" s="57">
        <f>G19/C19*1/E19</f>
        <v>0.28867513459481287</v>
      </c>
      <c r="J19" s="57">
        <f>H19/E19</f>
        <v>23.094010767585029</v>
      </c>
    </row>
    <row r="20" spans="1:10" ht="22.5" customHeight="1" x14ac:dyDescent="0.25">
      <c r="A20" s="29"/>
      <c r="B20" s="29"/>
      <c r="C20" s="18"/>
      <c r="D20" s="18"/>
      <c r="E20" s="18"/>
      <c r="F20" s="7">
        <f t="shared" ref="F20:F21" si="14">10%*C20</f>
        <v>0</v>
      </c>
      <c r="G20" s="8" t="e">
        <f t="shared" ref="G20:G21" si="15">SQRT(E20/D20)*C20</f>
        <v>#DIV/0!</v>
      </c>
      <c r="H20" s="57" t="e">
        <f t="shared" ref="H20:H21" si="16">IF(G20&lt;F20,F20,G20)</f>
        <v>#DIV/0!</v>
      </c>
      <c r="I20" s="57" t="e">
        <f t="shared" ref="I20:I21" si="17">G20/C20*1/E20</f>
        <v>#DIV/0!</v>
      </c>
      <c r="J20" s="57" t="e">
        <f t="shared" ref="J20:J21" si="18">H20/E20</f>
        <v>#DIV/0!</v>
      </c>
    </row>
    <row r="21" spans="1:10" ht="22.5" customHeight="1" x14ac:dyDescent="0.25">
      <c r="A21" s="29"/>
      <c r="B21" s="29"/>
      <c r="C21" s="18"/>
      <c r="D21" s="18"/>
      <c r="E21" s="18"/>
      <c r="F21" s="7">
        <f t="shared" si="14"/>
        <v>0</v>
      </c>
      <c r="G21" s="8" t="e">
        <f t="shared" si="15"/>
        <v>#DIV/0!</v>
      </c>
      <c r="H21" s="57" t="e">
        <f t="shared" si="16"/>
        <v>#DIV/0!</v>
      </c>
      <c r="I21" s="57" t="e">
        <f t="shared" si="17"/>
        <v>#DIV/0!</v>
      </c>
      <c r="J21" s="57" t="e">
        <f t="shared" si="18"/>
        <v>#DIV/0!</v>
      </c>
    </row>
    <row r="22" spans="1:10" ht="22.5" customHeight="1" x14ac:dyDescent="0.25">
      <c r="A22" s="29" t="s">
        <v>16</v>
      </c>
      <c r="B22" s="29"/>
      <c r="C22" s="18">
        <v>20</v>
      </c>
      <c r="D22" s="18">
        <v>2</v>
      </c>
      <c r="E22" s="18">
        <v>1</v>
      </c>
      <c r="F22" s="7">
        <f>10%*C22</f>
        <v>2</v>
      </c>
      <c r="G22" s="8">
        <f>SQRT(E22/D22)*C22</f>
        <v>14.142135623730951</v>
      </c>
      <c r="H22" s="57">
        <f>IF(G22&lt;F22,F22,G22)</f>
        <v>14.142135623730951</v>
      </c>
      <c r="I22" s="57">
        <f>G22/C22*1/E22</f>
        <v>0.70710678118654757</v>
      </c>
      <c r="J22" s="57">
        <f>H22/E22</f>
        <v>14.142135623730951</v>
      </c>
    </row>
    <row r="23" spans="1:10" ht="22.5" customHeight="1" x14ac:dyDescent="0.25">
      <c r="A23" s="29"/>
      <c r="B23" s="29"/>
      <c r="C23" s="18"/>
      <c r="D23" s="18"/>
      <c r="E23" s="18"/>
      <c r="F23" s="7">
        <f t="shared" ref="F23:F24" si="19">10%*C23</f>
        <v>0</v>
      </c>
      <c r="G23" s="8" t="e">
        <f t="shared" ref="G23:G24" si="20">SQRT(E23/D23)*C23</f>
        <v>#DIV/0!</v>
      </c>
      <c r="H23" s="57" t="e">
        <f t="shared" ref="H23:H24" si="21">IF(G23&lt;F23,F23,G23)</f>
        <v>#DIV/0!</v>
      </c>
      <c r="I23" s="57" t="e">
        <f t="shared" ref="I23:I24" si="22">G23/C23*1/E23</f>
        <v>#DIV/0!</v>
      </c>
      <c r="J23" s="57" t="e">
        <f t="shared" ref="J23:J24" si="23">H23/E23</f>
        <v>#DIV/0!</v>
      </c>
    </row>
    <row r="24" spans="1:10" ht="22.5" customHeight="1" x14ac:dyDescent="0.25">
      <c r="A24" s="29"/>
      <c r="B24" s="29"/>
      <c r="C24" s="18"/>
      <c r="D24" s="18"/>
      <c r="E24" s="18"/>
      <c r="F24" s="7">
        <f t="shared" si="19"/>
        <v>0</v>
      </c>
      <c r="G24" s="8" t="e">
        <f t="shared" si="20"/>
        <v>#DIV/0!</v>
      </c>
      <c r="H24" s="57" t="e">
        <f t="shared" si="21"/>
        <v>#DIV/0!</v>
      </c>
      <c r="I24" s="57" t="e">
        <f t="shared" si="22"/>
        <v>#DIV/0!</v>
      </c>
      <c r="J24" s="57" t="e">
        <f t="shared" si="23"/>
        <v>#DIV/0!</v>
      </c>
    </row>
    <row r="25" spans="1:10" ht="22.5" customHeight="1" x14ac:dyDescent="0.25">
      <c r="A25" s="29" t="s">
        <v>17</v>
      </c>
      <c r="B25" s="29"/>
      <c r="C25" s="18">
        <v>20</v>
      </c>
      <c r="D25" s="18">
        <v>5</v>
      </c>
      <c r="E25" s="18">
        <v>1</v>
      </c>
      <c r="F25" s="7">
        <f>10%*C25</f>
        <v>2</v>
      </c>
      <c r="G25" s="8">
        <f t="shared" ref="G25" si="24">SQRT(E25/D25)*C25</f>
        <v>8.9442719099991592</v>
      </c>
      <c r="H25" s="57">
        <f t="shared" ref="H25" si="25">IF(G25&lt;F25,F25,G25)</f>
        <v>8.9442719099991592</v>
      </c>
      <c r="I25" s="57">
        <f>G25/C25*1/E25</f>
        <v>0.44721359549995798</v>
      </c>
      <c r="J25" s="57">
        <f>H25/E25</f>
        <v>8.9442719099991592</v>
      </c>
    </row>
    <row r="26" spans="1:10" ht="22.5" customHeight="1" x14ac:dyDescent="0.25">
      <c r="A26" s="29"/>
      <c r="B26" s="29"/>
      <c r="C26" s="18"/>
      <c r="D26" s="18"/>
      <c r="E26" s="18"/>
      <c r="F26" s="7">
        <f t="shared" ref="F26:F27" si="26">10%*C26</f>
        <v>0</v>
      </c>
      <c r="G26" s="8" t="e">
        <f t="shared" ref="G26:G27" si="27">SQRT(E26/D26)*C26</f>
        <v>#DIV/0!</v>
      </c>
      <c r="H26" s="57" t="e">
        <f t="shared" ref="H26:H27" si="28">IF(G26&lt;F26,F26,G26)</f>
        <v>#DIV/0!</v>
      </c>
      <c r="I26" s="57" t="e">
        <f t="shared" ref="I26:I27" si="29">G26/C26*1/E26</f>
        <v>#DIV/0!</v>
      </c>
      <c r="J26" s="57" t="e">
        <f t="shared" ref="J26:J27" si="30">H26/E26</f>
        <v>#DIV/0!</v>
      </c>
    </row>
    <row r="27" spans="1:10" ht="22.5" customHeight="1" x14ac:dyDescent="0.25">
      <c r="A27" s="29"/>
      <c r="B27" s="29"/>
      <c r="C27" s="18"/>
      <c r="D27" s="18"/>
      <c r="E27" s="18"/>
      <c r="F27" s="7">
        <f t="shared" si="26"/>
        <v>0</v>
      </c>
      <c r="G27" s="8" t="e">
        <f t="shared" si="27"/>
        <v>#DIV/0!</v>
      </c>
      <c r="H27" s="57" t="e">
        <f t="shared" si="28"/>
        <v>#DIV/0!</v>
      </c>
      <c r="I27" s="57" t="e">
        <f t="shared" si="29"/>
        <v>#DIV/0!</v>
      </c>
      <c r="J27" s="57" t="e">
        <f t="shared" si="30"/>
        <v>#DIV/0!</v>
      </c>
    </row>
    <row r="28" spans="1:10" ht="45" customHeight="1" x14ac:dyDescent="0.25">
      <c r="A28" s="124" t="s">
        <v>76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75" customHeight="1" x14ac:dyDescent="0.25">
      <c r="A29" s="122" t="s">
        <v>44</v>
      </c>
      <c r="B29" s="126"/>
      <c r="C29" s="126"/>
      <c r="D29" s="126"/>
      <c r="E29" s="126"/>
      <c r="F29" s="126"/>
      <c r="G29" s="126"/>
      <c r="H29" s="126"/>
      <c r="I29" s="126"/>
    </row>
    <row r="30" spans="1:10" s="6" customFormat="1" ht="126" customHeight="1" x14ac:dyDescent="0.25">
      <c r="A30" s="29" t="s">
        <v>10</v>
      </c>
      <c r="B30" s="29" t="s">
        <v>62</v>
      </c>
      <c r="C30" s="29" t="s">
        <v>37</v>
      </c>
      <c r="D30" s="29" t="s">
        <v>63</v>
      </c>
      <c r="E30" s="29" t="s">
        <v>64</v>
      </c>
      <c r="F30" s="29" t="s">
        <v>11</v>
      </c>
      <c r="G30" s="29" t="s">
        <v>12</v>
      </c>
      <c r="H30" s="29" t="s">
        <v>13</v>
      </c>
      <c r="I30" s="29" t="s">
        <v>33</v>
      </c>
      <c r="J30" s="29" t="s">
        <v>54</v>
      </c>
    </row>
    <row r="31" spans="1:10" s="6" customFormat="1" ht="22.5" customHeight="1" x14ac:dyDescent="0.25">
      <c r="A31" s="29" t="s">
        <v>15</v>
      </c>
      <c r="B31" s="29"/>
      <c r="C31" s="19">
        <v>20</v>
      </c>
      <c r="D31" s="18">
        <v>2</v>
      </c>
      <c r="E31" s="18">
        <v>1</v>
      </c>
      <c r="F31" s="7">
        <f>10%*C31</f>
        <v>2</v>
      </c>
      <c r="G31" s="8">
        <f>E31/D31*C31</f>
        <v>10</v>
      </c>
      <c r="H31" s="57">
        <f>IF(G31&lt;F31,F31,G31)</f>
        <v>10</v>
      </c>
      <c r="I31" s="57">
        <f>(G31/C31)*(1/E31)</f>
        <v>0.5</v>
      </c>
      <c r="J31" s="57">
        <f>H31/E31</f>
        <v>10</v>
      </c>
    </row>
    <row r="32" spans="1:10" s="6" customFormat="1" ht="22.5" customHeight="1" x14ac:dyDescent="0.25">
      <c r="A32" s="29"/>
      <c r="B32" s="29"/>
      <c r="C32" s="19"/>
      <c r="D32" s="18"/>
      <c r="E32" s="18"/>
      <c r="F32" s="7">
        <f t="shared" ref="F32:F33" si="31">10%*C32</f>
        <v>0</v>
      </c>
      <c r="G32" s="8" t="e">
        <f t="shared" ref="G32:G33" si="32">E32/D32*C32</f>
        <v>#DIV/0!</v>
      </c>
      <c r="H32" s="57" t="e">
        <f t="shared" ref="H32:H33" si="33">IF(G32&lt;F32,F32,G32)</f>
        <v>#DIV/0!</v>
      </c>
      <c r="I32" s="57" t="e">
        <f t="shared" ref="I32:I33" si="34">(G32/C32)*(1/E32)</f>
        <v>#DIV/0!</v>
      </c>
      <c r="J32" s="57" t="e">
        <f t="shared" ref="J32:J33" si="35">H32/E32</f>
        <v>#DIV/0!</v>
      </c>
    </row>
    <row r="33" spans="1:10" s="6" customFormat="1" ht="22.5" customHeight="1" x14ac:dyDescent="0.25">
      <c r="A33" s="29"/>
      <c r="B33" s="29"/>
      <c r="C33" s="19"/>
      <c r="D33" s="18"/>
      <c r="E33" s="18"/>
      <c r="F33" s="7">
        <f t="shared" si="31"/>
        <v>0</v>
      </c>
      <c r="G33" s="8" t="e">
        <f t="shared" si="32"/>
        <v>#DIV/0!</v>
      </c>
      <c r="H33" s="57" t="e">
        <f t="shared" si="33"/>
        <v>#DIV/0!</v>
      </c>
      <c r="I33" s="57" t="e">
        <f t="shared" si="34"/>
        <v>#DIV/0!</v>
      </c>
      <c r="J33" s="57" t="e">
        <f t="shared" si="35"/>
        <v>#DIV/0!</v>
      </c>
    </row>
    <row r="34" spans="1:10" s="6" customFormat="1" ht="22.5" customHeight="1" x14ac:dyDescent="0.25">
      <c r="A34" s="29" t="s">
        <v>16</v>
      </c>
      <c r="B34" s="29"/>
      <c r="C34" s="19">
        <v>5</v>
      </c>
      <c r="D34" s="18">
        <v>3</v>
      </c>
      <c r="E34" s="18">
        <v>3</v>
      </c>
      <c r="F34" s="7">
        <f>10%*C34</f>
        <v>0.5</v>
      </c>
      <c r="G34" s="8">
        <f>E34/D34*C34</f>
        <v>5</v>
      </c>
      <c r="H34" s="57">
        <f>IF(G34&lt;F34,F34,G34)</f>
        <v>5</v>
      </c>
      <c r="I34" s="57">
        <f>G34/C34*1/E34</f>
        <v>0.33333333333333331</v>
      </c>
      <c r="J34" s="57">
        <f>H34/E34</f>
        <v>1.6666666666666667</v>
      </c>
    </row>
    <row r="35" spans="1:10" s="6" customFormat="1" ht="22.5" customHeight="1" x14ac:dyDescent="0.25">
      <c r="A35" s="29"/>
      <c r="B35" s="29"/>
      <c r="C35" s="19"/>
      <c r="D35" s="18"/>
      <c r="E35" s="18"/>
      <c r="F35" s="7">
        <f t="shared" ref="F35:F36" si="36">10%*C35</f>
        <v>0</v>
      </c>
      <c r="G35" s="8" t="e">
        <f t="shared" ref="G35:G36" si="37">E35/D35*C35</f>
        <v>#DIV/0!</v>
      </c>
      <c r="H35" s="57" t="e">
        <f t="shared" ref="H35:H36" si="38">IF(G35&lt;F35,F35,G35)</f>
        <v>#DIV/0!</v>
      </c>
      <c r="I35" s="57" t="e">
        <f t="shared" ref="I35:I36" si="39">G35/C35*1/E35</f>
        <v>#DIV/0!</v>
      </c>
      <c r="J35" s="57" t="e">
        <f t="shared" ref="J35:J36" si="40">H35/E35</f>
        <v>#DIV/0!</v>
      </c>
    </row>
    <row r="36" spans="1:10" s="6" customFormat="1" ht="22.5" customHeight="1" x14ac:dyDescent="0.25">
      <c r="A36" s="29"/>
      <c r="B36" s="29"/>
      <c r="C36" s="19"/>
      <c r="D36" s="18"/>
      <c r="E36" s="18"/>
      <c r="F36" s="7">
        <f t="shared" si="36"/>
        <v>0</v>
      </c>
      <c r="G36" s="8" t="e">
        <f t="shared" si="37"/>
        <v>#DIV/0!</v>
      </c>
      <c r="H36" s="57" t="e">
        <f t="shared" si="38"/>
        <v>#DIV/0!</v>
      </c>
      <c r="I36" s="57" t="e">
        <f t="shared" si="39"/>
        <v>#DIV/0!</v>
      </c>
      <c r="J36" s="57" t="e">
        <f t="shared" si="40"/>
        <v>#DIV/0!</v>
      </c>
    </row>
    <row r="37" spans="1:10" s="6" customFormat="1" ht="22.5" customHeight="1" x14ac:dyDescent="0.25">
      <c r="A37" s="29" t="s">
        <v>17</v>
      </c>
      <c r="B37" s="29"/>
      <c r="C37" s="19">
        <v>5</v>
      </c>
      <c r="D37" s="18">
        <v>11</v>
      </c>
      <c r="E37" s="18">
        <v>2</v>
      </c>
      <c r="F37" s="7">
        <f t="shared" ref="F37" si="41">10%*C37</f>
        <v>0.5</v>
      </c>
      <c r="G37" s="8">
        <f t="shared" ref="G37" si="42">E37/D37*C37</f>
        <v>0.90909090909090917</v>
      </c>
      <c r="H37" s="57">
        <f t="shared" ref="H37" si="43">IF(G37&lt;F37,F37,G37)</f>
        <v>0.90909090909090917</v>
      </c>
      <c r="I37" s="57">
        <f>G37/C37*1/E37</f>
        <v>9.0909090909090912E-2</v>
      </c>
      <c r="J37" s="57">
        <f>H37/E37</f>
        <v>0.45454545454545459</v>
      </c>
    </row>
    <row r="38" spans="1:10" s="6" customFormat="1" ht="22.5" customHeight="1" x14ac:dyDescent="0.25">
      <c r="A38" s="29"/>
      <c r="B38" s="29"/>
      <c r="C38" s="19"/>
      <c r="D38" s="18"/>
      <c r="E38" s="18"/>
      <c r="F38" s="7">
        <f t="shared" ref="F38:F39" si="44">10%*C38</f>
        <v>0</v>
      </c>
      <c r="G38" s="8" t="e">
        <f t="shared" ref="G38:G39" si="45">E38/D38*C38</f>
        <v>#DIV/0!</v>
      </c>
      <c r="H38" s="57" t="e">
        <f t="shared" ref="H38:H39" si="46">IF(G38&lt;F38,F38,G38)</f>
        <v>#DIV/0!</v>
      </c>
      <c r="I38" s="57" t="e">
        <f t="shared" ref="I38:I39" si="47">G38/C38*1/E38</f>
        <v>#DIV/0!</v>
      </c>
      <c r="J38" s="57" t="e">
        <f t="shared" ref="J38:J39" si="48">H38/E38</f>
        <v>#DIV/0!</v>
      </c>
    </row>
    <row r="39" spans="1:10" s="6" customFormat="1" ht="22.5" customHeight="1" x14ac:dyDescent="0.25">
      <c r="A39" s="29"/>
      <c r="B39" s="29"/>
      <c r="C39" s="19"/>
      <c r="D39" s="18"/>
      <c r="E39" s="18"/>
      <c r="F39" s="7">
        <f t="shared" si="44"/>
        <v>0</v>
      </c>
      <c r="G39" s="8" t="e">
        <f t="shared" si="45"/>
        <v>#DIV/0!</v>
      </c>
      <c r="H39" s="57" t="e">
        <f t="shared" si="46"/>
        <v>#DIV/0!</v>
      </c>
      <c r="I39" s="57" t="e">
        <f t="shared" si="47"/>
        <v>#DIV/0!</v>
      </c>
      <c r="J39" s="57" t="e">
        <f t="shared" si="48"/>
        <v>#DIV/0!</v>
      </c>
    </row>
    <row r="40" spans="1:10" s="6" customFormat="1" ht="32.25" customHeight="1" x14ac:dyDescent="0.25">
      <c r="A40" s="124" t="s">
        <v>41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x14ac:dyDescent="0.25">
      <c r="E41" s="5"/>
      <c r="F41" s="4"/>
      <c r="G41" s="4"/>
    </row>
    <row r="42" spans="1:10" x14ac:dyDescent="0.25">
      <c r="E42" s="5"/>
      <c r="F42" s="4"/>
      <c r="G42" s="4"/>
    </row>
    <row r="43" spans="1:10" x14ac:dyDescent="0.25">
      <c r="E43" s="5"/>
      <c r="F43" s="4"/>
      <c r="G43" s="4"/>
    </row>
    <row r="44" spans="1:10" x14ac:dyDescent="0.25">
      <c r="E44" s="5"/>
      <c r="F44" s="4"/>
      <c r="G44" s="4"/>
    </row>
    <row r="45" spans="1:10" x14ac:dyDescent="0.25">
      <c r="E45" s="2"/>
      <c r="F45" s="4"/>
      <c r="G45" s="4"/>
    </row>
    <row r="46" spans="1:10" x14ac:dyDescent="0.25">
      <c r="E46" s="2"/>
      <c r="F46" s="4"/>
      <c r="G46" s="4"/>
    </row>
    <row r="47" spans="1:10" x14ac:dyDescent="0.25">
      <c r="E47" s="2"/>
      <c r="F47" s="4"/>
      <c r="G47" s="4"/>
    </row>
    <row r="48" spans="1:10" x14ac:dyDescent="0.25">
      <c r="E48" s="2"/>
      <c r="F48" s="4"/>
      <c r="G48" s="4"/>
    </row>
    <row r="49" spans="5:7" x14ac:dyDescent="0.25">
      <c r="E49" s="2"/>
      <c r="F49" s="4"/>
      <c r="G49" s="4"/>
    </row>
    <row r="50" spans="5:7" x14ac:dyDescent="0.25">
      <c r="E50" s="5"/>
      <c r="F50" s="4"/>
      <c r="G50" s="4"/>
    </row>
    <row r="51" spans="5:7" x14ac:dyDescent="0.25">
      <c r="E51" s="5"/>
      <c r="F51" s="4"/>
      <c r="G51" s="4"/>
    </row>
    <row r="52" spans="5:7" x14ac:dyDescent="0.25">
      <c r="E52" s="5"/>
      <c r="F52" s="4"/>
      <c r="G52" s="4"/>
    </row>
    <row r="53" spans="5:7" x14ac:dyDescent="0.25">
      <c r="E53" s="5"/>
      <c r="F53" s="4"/>
      <c r="G53" s="4"/>
    </row>
  </sheetData>
  <mergeCells count="8">
    <mergeCell ref="A3:B3"/>
    <mergeCell ref="D3:F3"/>
    <mergeCell ref="A40:J40"/>
    <mergeCell ref="A28:J28"/>
    <mergeCell ref="A16:J16"/>
    <mergeCell ref="A5:I5"/>
    <mergeCell ref="A17:I17"/>
    <mergeCell ref="A29:I29"/>
  </mergeCells>
  <dataValidations count="1">
    <dataValidation type="list" allowBlank="1" showInputMessage="1" showErrorMessage="1" sqref="C3" xr:uid="{00000000-0002-0000-0300-000000000000}">
      <formula1>"asystent, adiunkt, adiunkt z habilitacją, profesor nadzw.(prof. uczelni), profesor zw., inne"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0BBE4CAA594A489E9E8F5A8C0993EB" ma:contentTypeVersion="1" ma:contentTypeDescription="Utwórz nowy dokument." ma:contentTypeScope="" ma:versionID="d758ae7f096e4e0d42cb11428388908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A694F4-2C1A-4773-9317-6E61772C310B}">
  <ds:schemaRefs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0A7425-DBC1-44B9-9ADB-5FC11B7AFC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8B7278-9761-4C6C-AD4E-B0BB7C4FD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Całkowita wartość punktowa</vt:lpstr>
      <vt:lpstr>Artykuł 2017 - 2018</vt:lpstr>
      <vt:lpstr>Artykuł 2019 - 2020</vt:lpstr>
      <vt:lpstr>Monografia 2017 - 2020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AM</cp:lastModifiedBy>
  <cp:lastPrinted>2019-07-10T07:20:12Z</cp:lastPrinted>
  <dcterms:created xsi:type="dcterms:W3CDTF">2019-04-26T06:24:24Z</dcterms:created>
  <dcterms:modified xsi:type="dcterms:W3CDTF">2019-11-05T10:18:18Z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0x010100200BBE4CAA594A489E9E8F5A8C0993EB</vt:lpwstr>
  </property>
</Properties>
</file>